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KEIYAKU-HDD4\share\工事契約係\一般競争入札\0500_とび・土工\【20251024公告・特簡】草牟田墓地法面整備工事\02_★公告関係\06工事費内訳書\"/>
    </mc:Choice>
  </mc:AlternateContent>
  <xr:revisionPtr revIDLastSave="0" documentId="13_ncr:1_{E5100D81-2063-47E5-98CB-9DBB02B11A78}" xr6:coauthVersionLast="47" xr6:coauthVersionMax="47" xr10:uidLastSave="{00000000-0000-0000-0000-000000000000}"/>
  <bookViews>
    <workbookView xWindow="-103" yWindow="-103" windowWidth="22149" windowHeight="13200"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2" i="13" l="1"/>
  <c r="F50" i="13" l="1"/>
  <c r="M87" i="13" l="1"/>
  <c r="M86" i="13"/>
  <c r="M73" i="13"/>
  <c r="M92" i="13" l="1"/>
  <c r="M91" i="13"/>
  <c r="M90" i="13"/>
  <c r="I90" i="13" s="1"/>
  <c r="M72" i="13"/>
  <c r="M71" i="13"/>
  <c r="M70" i="13"/>
  <c r="M69" i="13"/>
  <c r="M68" i="13"/>
  <c r="M67" i="13"/>
  <c r="M66" i="13"/>
  <c r="M65" i="13"/>
  <c r="I65" i="13" s="1"/>
  <c r="I68" i="13" l="1"/>
  <c r="F49" i="13" l="1"/>
  <c r="F35" i="12" l="1"/>
  <c r="J57" i="15"/>
  <c r="M55" i="15"/>
  <c r="M54" i="15"/>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M27" i="15"/>
  <c r="M26" i="15"/>
  <c r="M25" i="15"/>
  <c r="I25" i="15" s="1"/>
  <c r="M23" i="15"/>
  <c r="M22" i="15"/>
  <c r="M21" i="15"/>
  <c r="M20" i="15"/>
  <c r="M19" i="15"/>
  <c r="M18" i="15"/>
  <c r="M17" i="15"/>
  <c r="M16" i="15"/>
  <c r="M15" i="15"/>
  <c r="M14" i="15"/>
  <c r="M13" i="15"/>
  <c r="M12" i="15"/>
  <c r="M11" i="15"/>
  <c r="M10" i="15"/>
  <c r="M9" i="15"/>
  <c r="M8" i="15"/>
  <c r="I28" i="15" l="1"/>
  <c r="I17" i="15"/>
  <c r="I54" i="15"/>
  <c r="I19" i="15"/>
  <c r="I11" i="15"/>
  <c r="I14" i="15"/>
  <c r="I40" i="15"/>
  <c r="I52" i="15"/>
  <c r="I33" i="15"/>
  <c r="I39" i="15" s="1"/>
  <c r="I8" i="15"/>
  <c r="I46" i="15"/>
  <c r="I22" i="15"/>
  <c r="I43" i="15"/>
  <c r="I56" i="15" l="1"/>
  <c r="I24" i="15"/>
  <c r="I57" i="15" s="1"/>
  <c r="E40" i="13" l="1"/>
  <c r="E44" i="13" s="1"/>
  <c r="I38" i="13"/>
  <c r="E46" i="13" l="1"/>
  <c r="M75" i="13"/>
  <c r="J114" i="13"/>
  <c r="M112" i="13"/>
  <c r="M111" i="13"/>
  <c r="I111" i="13" s="1"/>
  <c r="M110" i="13"/>
  <c r="M109" i="13"/>
  <c r="I109" i="13" s="1"/>
  <c r="M108" i="13"/>
  <c r="M107" i="13"/>
  <c r="I107" i="13" s="1"/>
  <c r="M106" i="13"/>
  <c r="M105" i="13"/>
  <c r="M104" i="13"/>
  <c r="M103" i="13"/>
  <c r="M102" i="13"/>
  <c r="M101" i="13"/>
  <c r="M100" i="13"/>
  <c r="M99" i="13"/>
  <c r="M98" i="13"/>
  <c r="M97" i="13"/>
  <c r="M95" i="13"/>
  <c r="M94" i="13"/>
  <c r="M93" i="13"/>
  <c r="I93" i="13" s="1"/>
  <c r="M89" i="13"/>
  <c r="M88" i="13"/>
  <c r="M85" i="13"/>
  <c r="M84" i="13"/>
  <c r="M83" i="13"/>
  <c r="M82" i="13"/>
  <c r="M81" i="13"/>
  <c r="M80" i="13"/>
  <c r="I80" i="13" s="1"/>
  <c r="M79" i="13"/>
  <c r="M78" i="13"/>
  <c r="M77" i="13"/>
  <c r="I77" i="13" s="1"/>
  <c r="M74" i="13"/>
  <c r="M64" i="13"/>
  <c r="M63" i="13"/>
  <c r="I63" i="13" s="1"/>
  <c r="M62" i="13"/>
  <c r="M61" i="13"/>
  <c r="M60" i="13"/>
  <c r="M59" i="13"/>
  <c r="M58" i="13"/>
  <c r="M57" i="13"/>
  <c r="I57" i="13" s="1"/>
  <c r="M56" i="13"/>
  <c r="M55" i="13"/>
  <c r="M54" i="13"/>
  <c r="I97" i="13" l="1"/>
  <c r="I100" i="13"/>
  <c r="I103" i="13"/>
  <c r="I113" i="13"/>
  <c r="I85" i="13"/>
  <c r="I96" i="13" s="1"/>
  <c r="I74" i="13"/>
  <c r="I54" i="13"/>
  <c r="I76" i="13" l="1"/>
  <c r="I114" i="13" s="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<sst xmlns="http://schemas.openxmlformats.org/spreadsheetml/2006/main" count="264" uniqueCount="201">
  <si>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</si>
  <si>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</si>
  <si>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</si>
  <si>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</si>
  <si>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</si>
  <si>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</si>
  <si>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</si>
  <si>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</si>
  <si>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</si>
  <si>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</si>
  <si>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</si>
  <si>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</si>
  <si>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</si>
  <si>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</si>
  <si>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</si>
  <si>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</si>
  <si>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</si>
  <si>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</si>
  <si>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</si>
  <si>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</si>
  <si>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</si>
  <si>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</si>
  <si>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</si>
  <si>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</si>
  <si>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</si>
  <si>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</si>
  <si>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</si>
  <si>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</si>
  <si>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</si>
  <si>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</si>
  <si>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</si>
  <si>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</si>
  <si>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</si>
  <si>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</si>
  <si>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</si>
  <si>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</si>
  <si>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</si>
  <si>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</si>
  <si>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</si>
  <si>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</si>
  <si>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</si>
  <si>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</si>
  <si>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</si>
  <si>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</si>
  <si>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</si>
  <si>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</si>
  <si>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</si>
  <si>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</si>
  <si>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</si>
  <si>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</si>
  <si>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</si>
  <si>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</si>
  <si>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</si>
  <si>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</si>
  <si>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</si>
  <si>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</si>
  <si>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</si>
  <si>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</si>
  <si>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</si>
  <si>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</si>
  <si>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</si>
  <si>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</si>
  <si>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</si>
  <si>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</si>
  <si>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</si>
  <si>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</si>
  <si>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</si>
  <si>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</si>
  <si>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</si>
  <si>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</si>
  <si>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</si>
  <si>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</si>
  <si>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</si>
  <si>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</si>
  <si>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</si>
  <si>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</si>
  <si>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</si>
  <si>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</si>
  <si>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</si>
  <si>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</si>
  <si>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</si>
  <si>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</si>
  <si>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</si>
  <si>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</si>
  <si>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</si>
  <si>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</si>
  <si>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</si>
  <si>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</si>
  <si>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本市内において公共施設等へのボランティア活動を</t>
    <phoneticPr fontId="2" type="Hiragana" alignment="center"/>
  </si>
  <si>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</si>
  <si>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</si>
  <si>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</si>
  <si>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</si>
  <si>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</si>
  <si>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</si>
  <si>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</si>
  <si>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</si>
  <si>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</si>
  <si>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</si>
  <si>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</si>
  <si>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</si>
  <si>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</si>
  <si>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</si>
  <si>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</si>
  <si>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</si>
  <si>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</si>
  <si>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</si>
  <si>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</si>
  <si>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</si>
  <si>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</si>
  <si>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</si>
  <si>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</si>
  <si>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</si>
  <si>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</si>
  <si>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</si>
  <si>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</si>
  <si>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</si>
  <si>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</si>
  <si>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</si>
  <si>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</si>
  <si>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</si>
  <si>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</si>
  <si>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</si>
  <si>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</si>
  <si>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</si>
  <si>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</si>
  <si>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</si>
  <si>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</si>
  <si>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</si>
  <si>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</si>
  <si>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</si>
  <si>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</si>
  <si>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</si>
  <si>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</si>
  <si>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</si>
  <si>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</si>
  <si>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</si>
  <si>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</si>
  <si>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</si>
  <si>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</si>
  <si>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</si>
  <si>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</si>
  <si>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</si>
  <si>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</si>
  <si>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</si>
  <si>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</si>
  <si>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</si>
  <si>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</si>
  <si>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</si>
  <si>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</si>
  <si>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</si>
  <si>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</si>
  <si>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</si>
  <si>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</si>
  <si>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</si>
  <si>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</si>
  <si>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</si>
  <si>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</si>
  <si>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</si>
  <si>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ア　過去10年間における
　 同種工事の施工実績の
　 状況</t>
    <rPh sb="2" eb="4">
      <t>カコ</t>
    </rPh>
    <rPh sb="6" eb="8">
      <t>ネンカン</t>
    </rPh>
    <rPh sb="20" eb="22">
      <t>セコウ</t>
    </rPh>
    <rPh sb="22" eb="24">
      <t>ジッセキ</t>
    </rPh>
    <phoneticPr fontId="2"/>
  </si>
  <si>
    <t>ア　過去10年間における
　同種工事の施工経験の
　状況　</t>
    <rPh sb="2" eb="4">
      <t>カコ</t>
    </rPh>
    <rPh sb="6" eb="8">
      <t>ネンカン</t>
    </rPh>
    <rPh sb="19" eb="21">
      <t>セコウ</t>
    </rPh>
    <rPh sb="21" eb="23">
      <t>ケイケン</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</si>
  <si>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</si>
  <si>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</si>
  <si>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</si>
  <si>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</si>
  <si>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ない</t>
    <phoneticPr fontId="2" type="Hiragana" alignment="center"/>
  </si>
  <si>
    <t>推奨単位以上（ＣＰＤ：１２単位以上、ＣＰＤＳ：２０ユニット以上）</t>
    <phoneticPr fontId="19" type="Hiragana" alignment="center"/>
  </si>
  <si>
    <t>推奨単位未満（ＣＰＤ：１単位以上１２単位未満）
　　　　　　（ＣＰＤＳ：１ユニット以上２０ユニット未満）</t>
    <phoneticPr fontId="19" type="Hiragana" alignment="center"/>
  </si>
  <si>
    <t>鹿児島市長　下　鶴　隆　央　殿</t>
    <rPh sb="0" eb="3">
      <t>カゴシマ</t>
    </rPh>
    <rPh sb="3" eb="5">
      <t>シチョウ</t>
    </rPh>
    <rPh sb="6" eb="7">
      <t>シモ</t>
    </rPh>
    <rPh sb="8" eb="9">
      <t>ツル</t>
    </rPh>
    <rPh sb="10" eb="11">
      <t>タカシ</t>
    </rPh>
    <rPh sb="12" eb="13">
      <t>オウ</t>
    </rPh>
    <rPh sb="14" eb="15">
      <t>ドノ</t>
    </rPh>
    <phoneticPr fontId="2"/>
  </si>
  <si>
    <t>エ　国、県又は本市にお
　ける過去10年間(年度)
　の企業表彰実績</t>
    <rPh sb="2" eb="3">
      <t>くに</t>
    </rPh>
    <rPh sb="4" eb="5">
      <t>けん</t>
    </rPh>
    <rPh sb="5" eb="6">
      <t>また</t>
    </rPh>
    <rPh sb="7" eb="8">
      <t>ほん</t>
    </rPh>
    <rPh sb="8" eb="9">
      <t>し</t>
    </rPh>
    <rPh sb="15" eb="16">
      <t>か</t>
    </rPh>
    <rPh sb="16" eb="17">
      <t>きょ</t>
    </rPh>
    <rPh sb="19" eb="21">
      <t>ねんかん</t>
    </rPh>
    <rPh sb="22" eb="24">
      <t>ねんど</t>
    </rPh>
    <rPh sb="28" eb="30">
      <t>きぎょう</t>
    </rPh>
    <rPh sb="32" eb="33">
      <t>じつ</t>
    </rPh>
    <rPh sb="33" eb="34">
      <t>いさお</t>
    </rPh>
    <phoneticPr fontId="19" type="Hiragana" alignment="center"/>
  </si>
  <si>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</si>
  <si>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</si>
  <si>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</si>
  <si>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当年度受注がない場合
（該当分をすべて加算）</t>
    <phoneticPr fontId="2"/>
  </si>
  <si>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</si>
  <si>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</si>
  <si>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</si>
  <si>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</si>
  <si>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</si>
  <si>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エ　担い手育成加算
　（条件付き加算）</t>
    <rPh sb="2" eb="3">
      <t>にな</t>
    </rPh>
    <rPh sb="4" eb="5">
      <t>て</t>
    </rPh>
    <rPh sb="5" eb="7">
      <t>いくせい</t>
    </rPh>
    <rPh sb="7" eb="9">
      <t>かさん</t>
    </rPh>
    <rPh sb="12" eb="15">
      <t>じょうけんつ</t>
    </rPh>
    <rPh sb="16" eb="18">
      <t>かさん</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</si>
  <si>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</si>
  <si>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満４５歳以上</t>
    <rPh sb="0" eb="1">
      <t>まん</t>
    </rPh>
    <rPh sb="3" eb="4">
      <t>とし</t>
    </rPh>
    <rPh sb="4" eb="6">
      <t>いじょう</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</si>
  <si>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</si>
  <si>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</si>
  <si>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カ　過去１年間における
　指名停止等の状況</t>
    <rPh sb="2" eb="4">
      <t>かこ</t>
    </rPh>
    <rPh sb="5" eb="7">
      <t>ねんかん</t>
    </rPh>
    <rPh sb="16" eb="17">
      <t>どめ</t>
    </rPh>
    <rPh sb="17" eb="18">
      <t>とう</t>
    </rPh>
    <rPh sb="19" eb="21">
      <t>じょうきょう</t>
    </rPh>
    <phoneticPr fontId="19" type="Hiragana" alignment="center"/>
  </si>
  <si>
    <t>最大２件まで記載</t>
    <rPh sb="0" eb="2">
      <t>さいだい</t>
    </rPh>
    <rPh sb="3" eb="4">
      <t>けん</t>
    </rPh>
    <rPh sb="6" eb="8">
      <t>きさい</t>
    </rPh>
    <phoneticPr fontId="19" type="Hiragana" alignment="center"/>
  </si>
  <si>
    <t>２件ある（すべて現在の会社）</t>
    <phoneticPr fontId="19" type="Hiragana" alignment="center"/>
  </si>
  <si>
    <t>２件ある（１件は現在の会社、１件は以前の会社）</t>
    <phoneticPr fontId="19" type="Hiragana" alignment="center"/>
  </si>
  <si>
    <t>２件ある（すべて以前の会社）又は１件ある（現在の会社）</t>
    <phoneticPr fontId="19" type="Hiragana" alignment="center"/>
  </si>
  <si>
    <t>１件ある（以前の会社）</t>
    <phoneticPr fontId="19" type="Hiragana" alignment="center"/>
  </si>
  <si>
    <t>ない</t>
    <phoneticPr fontId="19" type="Hiragana" alignment="center"/>
  </si>
  <si>
    <t>満４０歳未満又は女性技術者</t>
    <rPh sb="0" eb="1">
      <t>まん</t>
    </rPh>
    <rPh sb="3" eb="4">
      <t>とし</t>
    </rPh>
    <rPh sb="4" eb="6">
      <t>みまん</t>
    </rPh>
    <rPh sb="6" eb="7">
      <t>また</t>
    </rPh>
    <rPh sb="8" eb="10">
      <t>じょせい</t>
    </rPh>
    <rPh sb="10" eb="13">
      <t>ぎじゅつしゃ</t>
    </rPh>
    <phoneticPr fontId="19" type="Hiragana" alignment="center"/>
  </si>
  <si>
    <t>オ　過去１年間（年度）
　のＣＰＤ又はＣＰＤＳ
　(１級土木施工管理技
　士）単位取得状況</t>
    <rPh sb="2" eb="4">
      <t>かこ</t>
    </rPh>
    <rPh sb="5" eb="7">
      <t>ねんかん</t>
    </rPh>
    <rPh sb="17" eb="18">
      <t>また</t>
    </rPh>
    <phoneticPr fontId="19" type="Hiragana" alignment="center"/>
  </si>
  <si>
    <t>イ　本市が発注した法面吹
 付工事（法面保護工事を含
 む）における過去10年間
 (年度)に完成した工事の成
 績評定点と別表の年度別評
 定平均点との差の工事１件
 当たりの平均値</t>
    <rPh sb="2" eb="4">
      <t>ホンシ</t>
    </rPh>
    <rPh sb="5" eb="7">
      <t>ハッチュウ</t>
    </rPh>
    <rPh sb="9" eb="11">
      <t>ノリメン</t>
    </rPh>
    <rPh sb="11" eb="12">
      <t>スイ</t>
    </rPh>
    <rPh sb="15" eb="17">
      <t>コウジ</t>
    </rPh>
    <rPh sb="17" eb="19">
      <t>ノリメン</t>
    </rPh>
    <rPh sb="19" eb="21">
      <t>ホゴ</t>
    </rPh>
    <rPh sb="21" eb="23">
      <t>コウジ</t>
    </rPh>
    <rPh sb="24" eb="25">
      <t>ガン</t>
    </rPh>
    <rPh sb="33" eb="35">
      <t>カコ</t>
    </rPh>
    <rPh sb="37" eb="39">
      <t>ネンカン</t>
    </rPh>
    <rPh sb="42" eb="43">
      <t>ネン</t>
    </rPh>
    <rPh sb="46" eb="48">
      <t>カンセイ</t>
    </rPh>
    <rPh sb="50" eb="52">
      <t>コウジ</t>
    </rPh>
    <rPh sb="53" eb="55">
      <t>セイセキ</t>
    </rPh>
    <rPh sb="57" eb="58">
      <t>ヒョウ</t>
    </rPh>
    <rPh sb="60" eb="61">
      <t>テン</t>
    </rPh>
    <rPh sb="61" eb="63">
      <t>ベッピョウ</t>
    </rPh>
    <rPh sb="64" eb="66">
      <t>ネンド</t>
    </rPh>
    <rPh sb="66" eb="67">
      <t>ベツ</t>
    </rPh>
    <rPh sb="67" eb="69">
      <t>ヒョウテイ</t>
    </rPh>
    <rPh sb="71" eb="72">
      <t>ヒラ</t>
    </rPh>
    <rPh sb="73" eb="74">
      <t>テン</t>
    </rPh>
    <rPh sb="76" eb="77">
      <t>サ</t>
    </rPh>
    <rPh sb="78" eb="80">
      <t>コウジ</t>
    </rPh>
    <rPh sb="81" eb="82">
      <t>ケン</t>
    </rPh>
    <rPh sb="82" eb="83">
      <t>ア</t>
    </rPh>
    <rPh sb="88" eb="91">
      <t>ヘイキンチ</t>
    </rPh>
    <phoneticPr fontId="2"/>
  </si>
  <si>
    <t xml:space="preserve">オ　本市が制限付き一般競
 争入札で発注した法面吹付
 工事（法面保護工事を含
 む）における受注状況
  </t>
    <phoneticPr fontId="2"/>
  </si>
  <si>
    <t>イ　本市が発注した法面
　吹付工事（法面保護工
　事を含む。）における
　過去10年間（年度）に
　完成した工事の成績評
　定点と別表２の年度別
　評定平均点との差の工
　事１件当たりの平均値</t>
    <rPh sb="2" eb="4">
      <t>ホンシ</t>
    </rPh>
    <rPh sb="5" eb="7">
      <t>ハッチュウ</t>
    </rPh>
    <rPh sb="9" eb="11">
      <t>ノリメン</t>
    </rPh>
    <rPh sb="13" eb="15">
      <t>フキツケ</t>
    </rPh>
    <rPh sb="15" eb="17">
      <t>コウジ</t>
    </rPh>
    <rPh sb="18" eb="20">
      <t>ノリメン</t>
    </rPh>
    <rPh sb="20" eb="22">
      <t>ホゴ</t>
    </rPh>
    <rPh sb="22" eb="23">
      <t>コウ</t>
    </rPh>
    <rPh sb="25" eb="26">
      <t>コト</t>
    </rPh>
    <rPh sb="27" eb="28">
      <t>フク</t>
    </rPh>
    <rPh sb="37" eb="39">
      <t>カコ</t>
    </rPh>
    <rPh sb="41" eb="43">
      <t>ネンカン</t>
    </rPh>
    <rPh sb="44" eb="46">
      <t>ネンド</t>
    </rPh>
    <rPh sb="50" eb="52">
      <t>カンセイ</t>
    </rPh>
    <rPh sb="54" eb="56">
      <t>コウジ</t>
    </rPh>
    <rPh sb="57" eb="59">
      <t>セイセキ</t>
    </rPh>
    <rPh sb="59" eb="60">
      <t>ヒョウ</t>
    </rPh>
    <rPh sb="62" eb="64">
      <t>テイテン</t>
    </rPh>
    <rPh sb="65" eb="67">
      <t>ベッピョウ</t>
    </rPh>
    <rPh sb="69" eb="71">
      <t>ネンド</t>
    </rPh>
    <rPh sb="71" eb="72">
      <t>ベツ</t>
    </rPh>
    <rPh sb="74" eb="76">
      <t>ヒョウテイ</t>
    </rPh>
    <rPh sb="76" eb="79">
      <t>ヘイキンテン</t>
    </rPh>
    <rPh sb="81" eb="82">
      <t>サ</t>
    </rPh>
    <rPh sb="83" eb="84">
      <t>コウ</t>
    </rPh>
    <rPh sb="86" eb="87">
      <t>コト</t>
    </rPh>
    <rPh sb="88" eb="89">
      <t>ケン</t>
    </rPh>
    <rPh sb="89" eb="90">
      <t>ア</t>
    </rPh>
    <rPh sb="93" eb="95">
      <t>ヘイキン</t>
    </rPh>
    <rPh sb="95" eb="96">
      <t>チ</t>
    </rPh>
    <phoneticPr fontId="2"/>
  </si>
  <si>
    <t>草牟田墓地法面整備工事</t>
    <rPh sb="0" eb="11">
      <t>ソウムタボチノリメンセイビコウジ</t>
    </rPh>
    <phoneticPr fontId="2"/>
  </si>
  <si>
    <t>鹿児島市草牟田一丁目ほか</t>
    <rPh sb="0" eb="4">
      <t>カゴシマシ</t>
    </rPh>
    <rPh sb="4" eb="10">
      <t>ソウムタイチチョウメ</t>
    </rPh>
    <phoneticPr fontId="2"/>
  </si>
  <si>
    <t>とび・土工工事業の法面工事（吹付等の保護工事を含む）で契約金額６千万円以上の完成工事実績</t>
    <phoneticPr fontId="7" type="Hiragana" alignment="center"/>
  </si>
  <si>
    <t>とび・土工工事業の法面工事（吹付等の保護工事を含む）で契約金額６千万円以上の施工経験</t>
    <phoneticPr fontId="7" type="Hiragana" alignment="center"/>
  </si>
  <si>
    <t>過去5年間(年度)の本市が発注した法面吹付工事（法面保護工事を含む）で、主任(監理)技術者、現場代理人の実績がある者又は国、県の表彰実績がある者で令和7年4月1日現在</t>
    <rPh sb="0" eb="2">
      <t>かこ</t>
    </rPh>
    <rPh sb="3" eb="5">
      <t>ねんかん</t>
    </rPh>
    <rPh sb="6" eb="8">
      <t>ねんど</t>
    </rPh>
    <rPh sb="10" eb="12">
      <t>ほんし</t>
    </rPh>
    <rPh sb="13" eb="15">
      <t>はっちゅう</t>
    </rPh>
    <rPh sb="17" eb="19">
      <t>のりめん</t>
    </rPh>
    <rPh sb="19" eb="21">
      <t>ふきつけ</t>
    </rPh>
    <rPh sb="21" eb="23">
      <t>こうじ</t>
    </rPh>
    <rPh sb="24" eb="26">
      <t>のりめん</t>
    </rPh>
    <rPh sb="26" eb="28">
      <t>ほご</t>
    </rPh>
    <rPh sb="28" eb="30">
      <t>こうじ</t>
    </rPh>
    <rPh sb="31" eb="32">
      <t>ふく</t>
    </rPh>
    <rPh sb="36" eb="38">
      <t>しゅにん</t>
    </rPh>
    <rPh sb="39" eb="41">
      <t>かんり</t>
    </rPh>
    <rPh sb="42" eb="45">
      <t>ぎじゅつしゃ</t>
    </rPh>
    <rPh sb="46" eb="48">
      <t>げんば</t>
    </rPh>
    <rPh sb="48" eb="51">
      <t>だいりにん</t>
    </rPh>
    <rPh sb="52" eb="54">
      <t>じっせき</t>
    </rPh>
    <rPh sb="57" eb="58">
      <t>もの</t>
    </rPh>
    <rPh sb="58" eb="59">
      <t>また</t>
    </rPh>
    <rPh sb="60" eb="61">
      <t>くに</t>
    </rPh>
    <rPh sb="62" eb="63">
      <t>けん</t>
    </rPh>
    <rPh sb="64" eb="66">
      <t>ひょうしょう</t>
    </rPh>
    <rPh sb="66" eb="68">
      <t>じっせき</t>
    </rPh>
    <rPh sb="71" eb="72">
      <t>もの</t>
    </rPh>
    <rPh sb="73" eb="75">
      <t>れいわ</t>
    </rPh>
    <rPh sb="76" eb="77">
      <t>ねん</t>
    </rPh>
    <rPh sb="78" eb="79">
      <t>がつ</t>
    </rPh>
    <rPh sb="79" eb="81">
      <t>ついたち</t>
    </rPh>
    <rPh sb="81" eb="83">
      <t>げんざい</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</si>
</sst>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quot;△ &quot;#,##0"/>
    <numFmt numFmtId="178" formatCode="0&quot;月&quot;"/>
    <numFmt numFmtId="179" formatCode="0.0_ ;[Red]\-0.0\ "/>
    <numFmt numFmtId="180" formatCode="#,##0;&quot;▲ &quot;#,##0"/>
  </numFmts>
  <fonts count="32"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
      <sz val="9"/>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5">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4" fillId="3" borderId="28" xfId="3" applyNumberFormat="1" applyFont="1" applyFill="1" applyBorder="1" applyAlignment="1">
      <alignment horizontal="center" vertical="center"/>
    </xf>
    <xf numFmtId="179" fontId="24" fillId="3" borderId="69" xfId="3" applyNumberFormat="1" applyFont="1" applyFill="1" applyBorder="1" applyAlignment="1">
      <alignment horizontal="center" vertical="center"/>
    </xf>
    <xf numFmtId="179" fontId="24"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0" fontId="25" fillId="0" borderId="0" xfId="0" applyFont="1" applyAlignment="1" applyProtection="1">
      <alignment horizontal="left" vertical="center"/>
      <protection locked="0"/>
    </xf>
    <xf numFmtId="0" fontId="25" fillId="0" borderId="0" xfId="0" applyFont="1" applyAlignment="1" applyProtection="1">
      <alignment horizontal="left" vertical="center" indent="1"/>
      <protection locked="0"/>
    </xf>
    <xf numFmtId="0" fontId="25" fillId="0" borderId="0" xfId="0" applyFont="1" applyAlignment="1" applyProtection="1">
      <alignment horizontal="right" vertical="center" indent="1"/>
      <protection locked="0"/>
    </xf>
    <xf numFmtId="0" fontId="25" fillId="0" borderId="0" xfId="0" applyFont="1" applyAlignment="1" applyProtection="1">
      <alignment horizontal="right" vertical="center"/>
      <protection locked="0"/>
    </xf>
    <xf numFmtId="0" fontId="26" fillId="0" borderId="0" xfId="0" applyFont="1" applyAlignment="1" applyProtection="1">
      <alignment horizontal="center" vertical="center"/>
      <protection locked="0"/>
    </xf>
    <xf numFmtId="0" fontId="26"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5" fillId="0" borderId="0" xfId="0" applyFont="1">
      <alignment vertical="center"/>
    </xf>
    <xf numFmtId="0" fontId="30"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176" fontId="15" fillId="0" borderId="71" xfId="3" applyNumberFormat="1" applyFont="1" applyBorder="1" applyAlignment="1" applyProtection="1">
      <alignment horizontal="center" vertical="center"/>
      <protection locked="0"/>
    </xf>
    <xf numFmtId="0" fontId="15" fillId="0" borderId="8"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6" xfId="3" applyFont="1" applyBorder="1" applyAlignment="1">
      <alignment horizontal="left" vertical="center" wrapText="1"/>
    </xf>
    <xf numFmtId="0" fontId="15" fillId="0" borderId="141" xfId="3" applyFont="1" applyBorder="1" applyAlignment="1">
      <alignment horizontal="left"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31" fillId="0" borderId="31" xfId="3" applyFont="1" applyBorder="1" applyAlignment="1">
      <alignment vertical="center" wrapText="1"/>
    </xf>
    <xf numFmtId="0" fontId="31" fillId="0" borderId="32" xfId="3" applyFont="1" applyBorder="1" applyAlignment="1">
      <alignment vertical="center" wrapText="1"/>
    </xf>
    <xf numFmtId="0" fontId="31" fillId="0" borderId="20" xfId="3" applyFont="1" applyBorder="1" applyAlignment="1">
      <alignment vertical="center" wrapText="1"/>
    </xf>
    <xf numFmtId="0" fontId="31" fillId="0" borderId="18" xfId="3" applyFont="1" applyBorder="1" applyAlignment="1">
      <alignment vertical="center" wrapText="1"/>
    </xf>
    <xf numFmtId="0" fontId="31" fillId="0" borderId="44" xfId="3" applyFont="1" applyBorder="1" applyAlignment="1">
      <alignment vertical="center" wrapText="1"/>
    </xf>
    <xf numFmtId="0" fontId="31" fillId="0" borderId="45" xfId="3" applyFont="1" applyBorder="1" applyAlignment="1">
      <alignment vertical="center" wrapText="1"/>
    </xf>
    <xf numFmtId="0" fontId="15" fillId="0" borderId="33" xfId="3" applyFont="1" applyBorder="1" applyAlignment="1">
      <alignment horizontal="left" vertical="center" wrapText="1"/>
    </xf>
    <xf numFmtId="0" fontId="15" fillId="0" borderId="139"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30" xfId="3" applyFont="1" applyBorder="1" applyAlignment="1">
      <alignment horizontal="left" vertical="top" wrapText="1"/>
    </xf>
    <xf numFmtId="0" fontId="15" fillId="0" borderId="43" xfId="3" applyFont="1" applyBorder="1" applyAlignment="1">
      <alignment horizontal="left" vertical="top" wrapText="1"/>
    </xf>
    <xf numFmtId="0" fontId="15" fillId="0" borderId="34"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31" xfId="0" applyFont="1" applyBorder="1" applyAlignment="1">
      <alignment horizontal="left" vertical="center" wrapText="1"/>
    </xf>
    <xf numFmtId="0" fontId="15" fillId="0" borderId="32" xfId="0" applyFont="1" applyBorder="1" applyAlignment="1">
      <alignment horizontal="left" vertical="center" wrapText="1"/>
    </xf>
    <xf numFmtId="0" fontId="15" fillId="0" borderId="20" xfId="0" applyFont="1" applyBorder="1" applyAlignment="1">
      <alignment horizontal="left" vertical="center" wrapText="1"/>
    </xf>
    <xf numFmtId="0" fontId="15" fillId="0" borderId="18" xfId="0" applyFont="1" applyBorder="1" applyAlignment="1">
      <alignment horizontal="left" vertical="center" wrapText="1"/>
    </xf>
    <xf numFmtId="0" fontId="15" fillId="0" borderId="44" xfId="0" applyFont="1" applyBorder="1" applyAlignment="1">
      <alignment horizontal="left" vertical="center" wrapText="1"/>
    </xf>
    <xf numFmtId="0" fontId="15" fillId="0" borderId="45" xfId="0" applyFont="1" applyBorder="1" applyAlignment="1">
      <alignment horizontal="left" vertical="center" wrapText="1"/>
    </xf>
    <xf numFmtId="0" fontId="15" fillId="0" borderId="33" xfId="0" applyFont="1" applyBorder="1" applyAlignment="1">
      <alignment horizontal="left" vertical="center" wrapText="1"/>
    </xf>
    <xf numFmtId="0" fontId="15" fillId="0" borderId="139" xfId="0" applyFont="1" applyBorder="1" applyAlignment="1">
      <alignment horizontal="left" vertical="center" wrapText="1"/>
    </xf>
    <xf numFmtId="0" fontId="15" fillId="0" borderId="7" xfId="0" applyFont="1" applyBorder="1" applyAlignment="1">
      <alignment horizontal="left" vertical="center" wrapText="1"/>
    </xf>
    <xf numFmtId="0" fontId="15" fillId="0" borderId="140" xfId="0" applyFont="1" applyBorder="1" applyAlignment="1">
      <alignment horizontal="left" vertical="center" wrapText="1"/>
    </xf>
    <xf numFmtId="0" fontId="31" fillId="0" borderId="7" xfId="0" applyFont="1" applyBorder="1" applyAlignment="1">
      <alignment horizontal="left" vertical="center" wrapText="1"/>
    </xf>
    <xf numFmtId="0" fontId="31" fillId="0" borderId="140" xfId="0" applyFont="1" applyBorder="1" applyAlignment="1">
      <alignment horizontal="left" vertical="center" wrapText="1"/>
    </xf>
    <xf numFmtId="0" fontId="15" fillId="0" borderId="46" xfId="0" applyFont="1" applyBorder="1" applyAlignment="1">
      <alignment horizontal="left" vertical="center" wrapText="1"/>
    </xf>
    <xf numFmtId="0" fontId="15" fillId="0" borderId="141" xfId="0" applyFont="1" applyBorder="1" applyAlignment="1">
      <alignment horizontal="left" vertical="center" wrapText="1"/>
    </xf>
    <xf numFmtId="0" fontId="25" fillId="0" borderId="0" xfId="0" applyFont="1" applyAlignment="1" applyProtection="1">
      <alignment horizontal="left" vertical="center" indent="1"/>
      <protection locked="0"/>
    </xf>
    <xf numFmtId="0" fontId="25" fillId="0" borderId="0" xfId="0" applyFont="1" applyProtection="1">
      <alignment vertical="center"/>
      <protection locked="0"/>
    </xf>
    <xf numFmtId="0" fontId="25" fillId="0" borderId="0" xfId="0" applyFont="1" applyAlignment="1" applyProtection="1">
      <alignment horizontal="center"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0" borderId="0" xfId="0" applyFont="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8" fillId="0" borderId="121" xfId="0" applyFont="1" applyBorder="1" applyAlignment="1" applyProtection="1">
      <alignment horizontal="right" vertical="center"/>
      <protection locked="0"/>
    </xf>
    <xf numFmtId="0" fontId="28" fillId="0" borderId="122" xfId="0" applyFont="1" applyBorder="1" applyAlignment="1" applyProtection="1">
      <alignment horizontal="right" vertical="center"/>
      <protection locked="0"/>
    </xf>
    <xf numFmtId="0" fontId="28" fillId="0" borderId="123"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80" fontId="7" fillId="0" borderId="13" xfId="0" applyNumberFormat="1" applyFont="1" applyBorder="1" applyProtection="1">
      <alignment vertical="center"/>
      <protection locked="0"/>
    </xf>
    <xf numFmtId="180" fontId="7" fillId="0" borderId="14" xfId="0" applyNumberFormat="1" applyFont="1" applyBorder="1" applyProtection="1">
      <alignment vertical="center"/>
      <protection locked="0"/>
    </xf>
    <xf numFmtId="180" fontId="7" fillId="0" borderId="15" xfId="0" applyNumberFormat="1" applyFont="1" applyBorder="1" applyProtection="1">
      <alignment vertical="center"/>
      <protection locked="0"/>
    </xf>
    <xf numFmtId="180" fontId="7" fillId="0" borderId="7" xfId="0" applyNumberFormat="1" applyFont="1" applyBorder="1" applyProtection="1">
      <alignment vertical="center"/>
      <protection locked="0"/>
    </xf>
    <xf numFmtId="180" fontId="7" fillId="0" borderId="8" xfId="0" applyNumberFormat="1" applyFont="1" applyBorder="1" applyProtection="1">
      <alignment vertical="center"/>
      <protection locked="0"/>
    </xf>
    <xf numFmtId="180" fontId="7" fillId="0" borderId="9" xfId="0" applyNumberFormat="1" applyFont="1" applyBorder="1" applyProtection="1">
      <alignment vertical="center"/>
      <protection locked="0"/>
    </xf>
    <xf numFmtId="180" fontId="8" fillId="2" borderId="7" xfId="2" applyNumberFormat="1" applyFont="1" applyFill="1" applyBorder="1" applyAlignment="1" applyProtection="1">
      <alignment horizontal="right" vertical="center"/>
      <protection locked="0"/>
    </xf>
    <xf numFmtId="180" fontId="8" fillId="2" borderId="8" xfId="2" applyNumberFormat="1" applyFont="1" applyFill="1" applyBorder="1" applyAlignment="1" applyProtection="1">
      <alignment horizontal="right" vertical="center"/>
      <protection locked="0"/>
    </xf>
    <xf numFmtId="180" fontId="8" fillId="2" borderId="9" xfId="2" applyNumberFormat="1" applyFont="1" applyFill="1" applyBorder="1" applyAlignment="1" applyProtection="1">
      <alignment horizontal="right" vertical="center"/>
      <protection locked="0"/>
    </xf>
    <xf numFmtId="180" fontId="7" fillId="0" borderId="128" xfId="2" applyNumberFormat="1" applyFont="1" applyBorder="1" applyAlignment="1" applyProtection="1">
      <alignment vertical="center"/>
      <protection locked="0"/>
    </xf>
    <xf numFmtId="180" fontId="7" fillId="0" borderId="129" xfId="2" applyNumberFormat="1" applyFont="1" applyBorder="1" applyAlignment="1" applyProtection="1">
      <alignment vertical="center"/>
      <protection locked="0"/>
    </xf>
    <xf numFmtId="180" fontId="7" fillId="0" borderId="82" xfId="2" applyNumberFormat="1" applyFont="1" applyBorder="1" applyAlignment="1" applyProtection="1">
      <alignment vertical="center"/>
      <protection locked="0"/>
    </xf>
    <xf numFmtId="180" fontId="12" fillId="2" borderId="10" xfId="2" applyNumberFormat="1" applyFont="1" applyFill="1" applyBorder="1" applyAlignment="1" applyProtection="1">
      <alignment horizontal="right" vertical="center"/>
      <protection locked="0"/>
    </xf>
    <xf numFmtId="180" fontId="12" fillId="2" borderId="11" xfId="2" applyNumberFormat="1" applyFont="1" applyFill="1" applyBorder="1" applyAlignment="1" applyProtection="1">
      <alignment horizontal="right" vertical="center"/>
      <protection locked="0"/>
    </xf>
    <xf numFmtId="180" fontId="12" fillId="2" borderId="12" xfId="2" applyNumberFormat="1" applyFont="1" applyFill="1" applyBorder="1" applyAlignment="1" applyProtection="1">
      <alignment horizontal="right" vertical="center"/>
      <protection locked="0"/>
    </xf>
    <xf numFmtId="10" fontId="7" fillId="0" borderId="7" xfId="1" applyNumberFormat="1" applyFont="1" applyFill="1" applyBorder="1" applyProtection="1">
      <alignment vertical="center"/>
      <protection locked="0"/>
    </xf>
    <xf numFmtId="10" fontId="7" fillId="0" borderId="126" xfId="1" applyNumberFormat="1" applyFont="1" applyFill="1" applyBorder="1" applyProtection="1">
      <alignment vertical="center"/>
      <protection locked="0"/>
    </xf>
    <xf numFmtId="10" fontId="7" fillId="0" borderId="124" xfId="1" applyNumberFormat="1" applyFont="1" applyFill="1" applyBorder="1" applyProtection="1">
      <alignment vertical="center"/>
      <protection locked="0"/>
    </xf>
    <xf numFmtId="10" fontId="7"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125"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125" xfId="1" applyNumberFormat="1" applyFont="1" applyFill="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180" fontId="7" fillId="0" borderId="13" xfId="2" applyNumberFormat="1" applyFont="1" applyBorder="1" applyAlignment="1" applyProtection="1">
      <alignment horizontal="right" vertical="center"/>
      <protection locked="0"/>
    </xf>
    <xf numFmtId="180" fontId="7" fillId="0" borderId="14" xfId="2" applyNumberFormat="1" applyFont="1" applyBorder="1" applyAlignment="1" applyProtection="1">
      <alignment horizontal="right" vertical="center"/>
      <protection locked="0"/>
    </xf>
    <xf numFmtId="180" fontId="7"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6" fillId="0" borderId="2" xfId="0" applyFont="1" applyBorder="1" applyAlignment="1" applyProtection="1">
      <alignment horizontal="distributed" vertical="center" indent="2"/>
      <protection locked="0"/>
    </xf>
    <xf numFmtId="0" fontId="26" fillId="0" borderId="12" xfId="0" applyFont="1" applyBorder="1" applyAlignment="1" applyProtection="1">
      <alignment horizontal="distributed" vertical="center" indent="2"/>
      <protection locked="0"/>
    </xf>
    <xf numFmtId="0" fontId="27" fillId="0" borderId="10" xfId="0" applyFont="1" applyBorder="1" applyProtection="1">
      <alignment vertical="center"/>
      <protection locked="0"/>
    </xf>
    <xf numFmtId="0" fontId="27" fillId="0" borderId="11" xfId="0" applyFont="1" applyBorder="1" applyProtection="1">
      <alignment vertical="center"/>
      <protection locked="0"/>
    </xf>
    <xf numFmtId="0" fontId="27"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0" fontId="18" fillId="0" borderId="22" xfId="3" applyFont="1" applyBorder="1" applyAlignment="1">
      <alignment horizontal="left" vertical="center" shrinkToFit="1"/>
    </xf>
    <xf numFmtId="180" fontId="7" fillId="0" borderId="124" xfId="0" applyNumberFormat="1" applyFont="1" applyBorder="1" applyProtection="1">
      <alignment vertical="center"/>
      <protection locked="0"/>
    </xf>
    <xf numFmtId="180" fontId="7" fillId="0" borderId="122" xfId="0" applyNumberFormat="1" applyFont="1" applyBorder="1" applyProtection="1">
      <alignment vertical="center"/>
      <protection locked="0"/>
    </xf>
    <xf numFmtId="180" fontId="7" fillId="0" borderId="123" xfId="0" applyNumberFormat="1" applyFont="1" applyBorder="1" applyProtection="1">
      <alignment vertical="center"/>
      <protection locked="0"/>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32" xfId="3" applyFont="1" applyBorder="1" applyAlignment="1">
      <alignment horizontal="left" vertical="center" wrapTex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25"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4" fillId="0" borderId="36" xfId="3" applyNumberFormat="1" applyFont="1" applyBorder="1" applyAlignment="1">
      <alignment horizontal="center" vertical="center"/>
    </xf>
    <xf numFmtId="179" fontId="24" fillId="0" borderId="41" xfId="3" applyNumberFormat="1" applyFont="1" applyBorder="1" applyAlignment="1">
      <alignment horizontal="center" vertical="center"/>
    </xf>
    <xf numFmtId="179" fontId="24" fillId="0" borderId="49"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179" fontId="24"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9" fontId="24" fillId="0" borderId="89" xfId="3" applyNumberFormat="1" applyFont="1" applyBorder="1" applyAlignment="1">
      <alignment horizontal="center" vertical="center"/>
    </xf>
    <xf numFmtId="0" fontId="25"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847725</xdr:colOff>
      <xdr:row>31</xdr:row>
      <xdr:rowOff>230294</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791075" y="7869344"/>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923925</xdr:colOff>
      <xdr:row>2</xdr:row>
      <xdr:rowOff>85725</xdr:rowOff>
    </xdr:from>
    <xdr:ext cx="2847975" cy="990600"/>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4867275" y="609600"/>
          <a:ext cx="2847975" cy="990600"/>
        </a:xfrm>
        <a:prstGeom prst="wedgeRoundRectCallout">
          <a:avLst>
            <a:gd name="adj1" fmla="val 53425"/>
            <a:gd name="adj2" fmla="val 88135"/>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no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endParaRPr kumimoji="1" lang="en-US" altLang="ja-JP" sz="1100" baseline="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この記載例における評価項目及び配点は仮のものです。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224655"/>
          <a:ext cx="5288064" cy="3187591"/>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C75" sqref="C75:F75"/>
    </sheetView>
  </sheetViews>
  <sheetFormatPr defaultColWidth="9" defaultRowHeight="16.5" customHeight="1" x14ac:dyDescent="0.25"/>
  <cols>
    <col min="1" max="1" width="3.23046875" style="10" customWidth="1"/>
    <col min="2" max="2" width="24.4609375" style="10" customWidth="1"/>
    <col min="3" max="3" width="2.23046875" style="10" customWidth="1"/>
    <col min="4" max="4" width="26.53515625" style="10" customWidth="1"/>
    <col min="5" max="5" width="25.61328125" style="10" customWidth="1"/>
    <col min="6" max="6" width="18.61328125" style="10" customWidth="1"/>
    <col min="7" max="7" width="6.61328125" style="14" customWidth="1"/>
    <col min="8" max="8" width="4.61328125" style="14" customWidth="1"/>
    <col min="9" max="9" width="5.61328125" style="10" customWidth="1"/>
    <col min="10" max="10" width="9" style="10"/>
    <col min="11" max="11" width="0.765625" style="10" customWidth="1"/>
    <col min="12" max="12" width="11.3828125" style="10" customWidth="1"/>
    <col min="13" max="15" width="9" style="10" customWidth="1"/>
    <col min="16" max="16384" width="9" style="10"/>
  </cols>
  <sheetData>
    <row r="1" spans="1:10" s="104" customFormat="1" ht="18.75" customHeight="1" x14ac:dyDescent="0.25">
      <c r="A1" s="103"/>
      <c r="F1" s="278" t="s">
        <v>108</v>
      </c>
      <c r="G1" s="278"/>
      <c r="H1" s="278"/>
      <c r="I1" s="278"/>
      <c r="J1" s="278"/>
    </row>
    <row r="2" spans="1:10" s="104" customFormat="1" ht="18.75" customHeight="1" x14ac:dyDescent="0.25">
      <c r="A2" s="103"/>
      <c r="G2" s="105"/>
      <c r="H2" s="105"/>
      <c r="I2" s="105"/>
      <c r="J2" s="105"/>
    </row>
    <row r="3" spans="1:10" s="104" customFormat="1" ht="20.149999999999999" customHeight="1" x14ac:dyDescent="0.25">
      <c r="A3" s="168" t="s">
        <v>168</v>
      </c>
      <c r="B3" s="168"/>
      <c r="C3" s="168"/>
      <c r="D3" s="168"/>
    </row>
    <row r="4" spans="1:10" s="104" customFormat="1" ht="20.149999999999999" customHeight="1" x14ac:dyDescent="0.25">
      <c r="A4" s="106"/>
      <c r="B4" s="106"/>
      <c r="C4" s="106"/>
      <c r="D4" s="106"/>
    </row>
    <row r="5" spans="1:10" s="104" customFormat="1" ht="20.149999999999999" customHeight="1" x14ac:dyDescent="0.25">
      <c r="A5" s="103"/>
      <c r="C5" s="105"/>
      <c r="D5" s="105"/>
      <c r="E5" s="107" t="s">
        <v>12</v>
      </c>
      <c r="F5" s="169"/>
      <c r="G5" s="169"/>
      <c r="H5" s="169"/>
      <c r="I5" s="169"/>
      <c r="J5" s="169"/>
    </row>
    <row r="6" spans="1:10" s="104" customFormat="1" ht="20.149999999999999" customHeight="1" x14ac:dyDescent="0.25">
      <c r="A6" s="103"/>
      <c r="C6" s="105"/>
      <c r="D6" s="105"/>
      <c r="E6" s="107" t="s">
        <v>6</v>
      </c>
      <c r="F6" s="177"/>
      <c r="G6" s="177"/>
      <c r="H6" s="177"/>
      <c r="I6" s="177"/>
      <c r="J6" s="177"/>
    </row>
    <row r="7" spans="1:10" s="104" customFormat="1" ht="20.149999999999999" customHeight="1" x14ac:dyDescent="0.25">
      <c r="A7" s="103"/>
      <c r="C7" s="103"/>
      <c r="D7" s="105"/>
      <c r="E7" s="107" t="s">
        <v>14</v>
      </c>
      <c r="F7" s="170"/>
      <c r="G7" s="170"/>
      <c r="H7" s="170"/>
      <c r="I7" s="170"/>
      <c r="J7" s="170"/>
    </row>
    <row r="8" spans="1:10" s="104" customFormat="1" ht="20.149999999999999" customHeight="1" x14ac:dyDescent="0.25">
      <c r="A8" s="103"/>
      <c r="C8" s="103"/>
      <c r="D8" s="105"/>
      <c r="E8" s="107" t="s">
        <v>120</v>
      </c>
      <c r="F8" s="169"/>
      <c r="G8" s="169"/>
      <c r="H8" s="169"/>
      <c r="I8" s="169"/>
      <c r="J8" s="103"/>
    </row>
    <row r="9" spans="1:10" s="104" customFormat="1" ht="20.149999999999999" customHeight="1" x14ac:dyDescent="0.25">
      <c r="A9" s="103"/>
      <c r="C9" s="108"/>
      <c r="E9" s="107" t="s">
        <v>22</v>
      </c>
      <c r="F9" s="170"/>
      <c r="G9" s="170"/>
      <c r="H9" s="170"/>
      <c r="I9" s="170"/>
      <c r="J9" s="103"/>
    </row>
    <row r="10" spans="1:10" s="104" customFormat="1" ht="13.3" x14ac:dyDescent="0.25">
      <c r="A10" s="103"/>
    </row>
    <row r="11" spans="1:10" s="104" customFormat="1" ht="13.3" x14ac:dyDescent="0.25">
      <c r="A11" s="103"/>
    </row>
    <row r="12" spans="1:10" s="104" customFormat="1" ht="13.3" x14ac:dyDescent="0.25">
      <c r="A12" s="103"/>
    </row>
    <row r="13" spans="1:10" s="104" customFormat="1" ht="13.75" thickBot="1" x14ac:dyDescent="0.3">
      <c r="A13" s="103"/>
    </row>
    <row r="14" spans="1:10" s="104" customFormat="1" ht="20.149999999999999" customHeight="1" thickBot="1" x14ac:dyDescent="0.3">
      <c r="A14" s="225" t="s">
        <v>110</v>
      </c>
      <c r="B14" s="226"/>
      <c r="C14" s="227" t="s">
        <v>196</v>
      </c>
      <c r="D14" s="228"/>
      <c r="E14" s="228"/>
      <c r="F14" s="228"/>
      <c r="G14" s="228"/>
      <c r="H14" s="228"/>
      <c r="I14" s="228"/>
      <c r="J14" s="229"/>
    </row>
    <row r="15" spans="1:10" s="104" customFormat="1" ht="20.149999999999999" customHeight="1" thickBot="1" x14ac:dyDescent="0.3">
      <c r="A15" s="225" t="s">
        <v>109</v>
      </c>
      <c r="B15" s="226"/>
      <c r="C15" s="227" t="s">
        <v>197</v>
      </c>
      <c r="D15" s="228"/>
      <c r="E15" s="228"/>
      <c r="F15" s="228"/>
      <c r="G15" s="228"/>
      <c r="H15" s="228"/>
      <c r="I15" s="228"/>
      <c r="J15" s="229"/>
    </row>
    <row r="16" spans="1:10" s="104" customFormat="1" ht="14.6" thickBot="1" x14ac:dyDescent="0.3">
      <c r="A16" s="109"/>
      <c r="B16" s="110"/>
      <c r="C16" s="110"/>
      <c r="D16" s="110"/>
      <c r="E16" s="110"/>
      <c r="F16" s="110"/>
    </row>
    <row r="17" spans="1:10" s="109" customFormat="1" ht="20.149999999999999" customHeight="1" thickBot="1" x14ac:dyDescent="0.3">
      <c r="A17" s="230" t="s">
        <v>7</v>
      </c>
      <c r="B17" s="231"/>
      <c r="C17" s="231"/>
      <c r="D17" s="232"/>
      <c r="E17" s="214" t="s">
        <v>111</v>
      </c>
      <c r="F17" s="231"/>
      <c r="G17" s="231"/>
      <c r="H17" s="232"/>
      <c r="I17" s="214" t="s">
        <v>17</v>
      </c>
      <c r="J17" s="215"/>
    </row>
    <row r="18" spans="1:10" s="104" customFormat="1" ht="20.149999999999999" customHeight="1" x14ac:dyDescent="0.25">
      <c r="A18" s="206"/>
      <c r="B18" s="207"/>
      <c r="C18" s="207"/>
      <c r="D18" s="208"/>
      <c r="E18" s="221"/>
      <c r="F18" s="222"/>
      <c r="G18" s="222"/>
      <c r="H18" s="223"/>
      <c r="I18" s="216"/>
      <c r="J18" s="217"/>
    </row>
    <row r="19" spans="1:10" s="104" customFormat="1" ht="20.149999999999999" customHeight="1" x14ac:dyDescent="0.25">
      <c r="A19" s="209"/>
      <c r="B19" s="210"/>
      <c r="C19" s="210"/>
      <c r="D19" s="211"/>
      <c r="E19" s="190"/>
      <c r="F19" s="191"/>
      <c r="G19" s="191"/>
      <c r="H19" s="192"/>
      <c r="I19" s="202"/>
      <c r="J19" s="203"/>
    </row>
    <row r="20" spans="1:10" s="104" customFormat="1" ht="20.149999999999999" customHeight="1" x14ac:dyDescent="0.25">
      <c r="A20" s="209"/>
      <c r="B20" s="210"/>
      <c r="C20" s="210"/>
      <c r="D20" s="211"/>
      <c r="E20" s="190"/>
      <c r="F20" s="191"/>
      <c r="G20" s="191"/>
      <c r="H20" s="192"/>
      <c r="I20" s="202"/>
      <c r="J20" s="203"/>
    </row>
    <row r="21" spans="1:10" s="104" customFormat="1" ht="20.149999999999999" customHeight="1" x14ac:dyDescent="0.25">
      <c r="A21" s="209"/>
      <c r="B21" s="210"/>
      <c r="C21" s="210"/>
      <c r="D21" s="211"/>
      <c r="E21" s="190"/>
      <c r="F21" s="191"/>
      <c r="G21" s="191"/>
      <c r="H21" s="192"/>
      <c r="I21" s="202"/>
      <c r="J21" s="203"/>
    </row>
    <row r="22" spans="1:10" s="104" customFormat="1" ht="20.149999999999999" customHeight="1" x14ac:dyDescent="0.25">
      <c r="A22" s="209"/>
      <c r="B22" s="210"/>
      <c r="C22" s="210"/>
      <c r="D22" s="211"/>
      <c r="E22" s="190"/>
      <c r="F22" s="191"/>
      <c r="G22" s="191"/>
      <c r="H22" s="192"/>
      <c r="I22" s="202"/>
      <c r="J22" s="203"/>
    </row>
    <row r="23" spans="1:10" s="104" customFormat="1" ht="20.149999999999999" customHeight="1" x14ac:dyDescent="0.25">
      <c r="A23" s="209"/>
      <c r="B23" s="210"/>
      <c r="C23" s="210"/>
      <c r="D23" s="211"/>
      <c r="E23" s="190"/>
      <c r="F23" s="191"/>
      <c r="G23" s="191"/>
      <c r="H23" s="192"/>
      <c r="I23" s="202"/>
      <c r="J23" s="203"/>
    </row>
    <row r="24" spans="1:10" s="104" customFormat="1" ht="20.149999999999999" customHeight="1" x14ac:dyDescent="0.25">
      <c r="A24" s="209"/>
      <c r="B24" s="210"/>
      <c r="C24" s="210"/>
      <c r="D24" s="211"/>
      <c r="E24" s="190"/>
      <c r="F24" s="191"/>
      <c r="G24" s="191"/>
      <c r="H24" s="192"/>
      <c r="I24" s="202"/>
      <c r="J24" s="203"/>
    </row>
    <row r="25" spans="1:10" s="104" customFormat="1" ht="20.149999999999999" customHeight="1" x14ac:dyDescent="0.25">
      <c r="A25" s="209"/>
      <c r="B25" s="210"/>
      <c r="C25" s="210"/>
      <c r="D25" s="211"/>
      <c r="E25" s="190"/>
      <c r="F25" s="191"/>
      <c r="G25" s="191"/>
      <c r="H25" s="192"/>
      <c r="I25" s="202"/>
      <c r="J25" s="203"/>
    </row>
    <row r="26" spans="1:10" s="104" customFormat="1" ht="20.149999999999999" customHeight="1" x14ac:dyDescent="0.25">
      <c r="A26" s="209"/>
      <c r="B26" s="210"/>
      <c r="C26" s="210"/>
      <c r="D26" s="211"/>
      <c r="E26" s="190"/>
      <c r="F26" s="191"/>
      <c r="G26" s="191"/>
      <c r="H26" s="192"/>
      <c r="I26" s="202"/>
      <c r="J26" s="203"/>
    </row>
    <row r="27" spans="1:10" s="104" customFormat="1" ht="20.149999999999999" customHeight="1" x14ac:dyDescent="0.25">
      <c r="A27" s="209"/>
      <c r="B27" s="210"/>
      <c r="C27" s="210"/>
      <c r="D27" s="211"/>
      <c r="E27" s="190"/>
      <c r="F27" s="191"/>
      <c r="G27" s="191"/>
      <c r="H27" s="192"/>
      <c r="I27" s="202"/>
      <c r="J27" s="203"/>
    </row>
    <row r="28" spans="1:10" s="104" customFormat="1" ht="20.149999999999999" customHeight="1" x14ac:dyDescent="0.25">
      <c r="A28" s="209"/>
      <c r="B28" s="210"/>
      <c r="C28" s="210"/>
      <c r="D28" s="211"/>
      <c r="E28" s="190"/>
      <c r="F28" s="191"/>
      <c r="G28" s="191"/>
      <c r="H28" s="192"/>
      <c r="I28" s="202"/>
      <c r="J28" s="203"/>
    </row>
    <row r="29" spans="1:10" s="104" customFormat="1" ht="20.149999999999999" customHeight="1" x14ac:dyDescent="0.25">
      <c r="A29" s="209"/>
      <c r="B29" s="210"/>
      <c r="C29" s="210"/>
      <c r="D29" s="211"/>
      <c r="E29" s="190"/>
      <c r="F29" s="191"/>
      <c r="G29" s="191"/>
      <c r="H29" s="192"/>
      <c r="I29" s="202"/>
      <c r="J29" s="203"/>
    </row>
    <row r="30" spans="1:10" s="104" customFormat="1" ht="20.149999999999999" customHeight="1" x14ac:dyDescent="0.25">
      <c r="A30" s="209"/>
      <c r="B30" s="210"/>
      <c r="C30" s="210"/>
      <c r="D30" s="211"/>
      <c r="E30" s="190"/>
      <c r="F30" s="191"/>
      <c r="G30" s="191"/>
      <c r="H30" s="192"/>
      <c r="I30" s="202"/>
      <c r="J30" s="203"/>
    </row>
    <row r="31" spans="1:10" s="104" customFormat="1" ht="20.149999999999999" customHeight="1" x14ac:dyDescent="0.25">
      <c r="A31" s="209"/>
      <c r="B31" s="210"/>
      <c r="C31" s="210"/>
      <c r="D31" s="211"/>
      <c r="E31" s="190"/>
      <c r="F31" s="191"/>
      <c r="G31" s="191"/>
      <c r="H31" s="192"/>
      <c r="I31" s="202"/>
      <c r="J31" s="203"/>
    </row>
    <row r="32" spans="1:10" s="104" customFormat="1" ht="20.149999999999999" customHeight="1" x14ac:dyDescent="0.25">
      <c r="A32" s="209"/>
      <c r="B32" s="210"/>
      <c r="C32" s="210"/>
      <c r="D32" s="211"/>
      <c r="E32" s="190"/>
      <c r="F32" s="191"/>
      <c r="G32" s="191"/>
      <c r="H32" s="192"/>
      <c r="I32" s="202"/>
      <c r="J32" s="203"/>
    </row>
    <row r="33" spans="1:10" s="104" customFormat="1" ht="20.149999999999999" customHeight="1" x14ac:dyDescent="0.25">
      <c r="A33" s="209"/>
      <c r="B33" s="210"/>
      <c r="C33" s="210"/>
      <c r="D33" s="211"/>
      <c r="E33" s="190"/>
      <c r="F33" s="191"/>
      <c r="G33" s="191"/>
      <c r="H33" s="192"/>
      <c r="I33" s="202"/>
      <c r="J33" s="203"/>
    </row>
    <row r="34" spans="1:10" s="104" customFormat="1" ht="20.149999999999999" customHeight="1" x14ac:dyDescent="0.25">
      <c r="A34" s="209"/>
      <c r="B34" s="210"/>
      <c r="C34" s="210"/>
      <c r="D34" s="211"/>
      <c r="E34" s="190"/>
      <c r="F34" s="191"/>
      <c r="G34" s="191"/>
      <c r="H34" s="192"/>
      <c r="I34" s="202"/>
      <c r="J34" s="203"/>
    </row>
    <row r="35" spans="1:10" s="104" customFormat="1" ht="20.149999999999999" customHeight="1" x14ac:dyDescent="0.25">
      <c r="A35" s="209"/>
      <c r="B35" s="210"/>
      <c r="C35" s="210"/>
      <c r="D35" s="211"/>
      <c r="E35" s="190"/>
      <c r="F35" s="191"/>
      <c r="G35" s="191"/>
      <c r="H35" s="192"/>
      <c r="I35" s="202"/>
      <c r="J35" s="203"/>
    </row>
    <row r="36" spans="1:10" s="104" customFormat="1" ht="20.149999999999999" customHeight="1" x14ac:dyDescent="0.25">
      <c r="A36" s="209"/>
      <c r="B36" s="210"/>
      <c r="C36" s="210"/>
      <c r="D36" s="211"/>
      <c r="E36" s="190"/>
      <c r="F36" s="191"/>
      <c r="G36" s="191"/>
      <c r="H36" s="192"/>
      <c r="I36" s="202"/>
      <c r="J36" s="203"/>
    </row>
    <row r="37" spans="1:10" s="104" customFormat="1" ht="20.149999999999999" customHeight="1" thickBot="1" x14ac:dyDescent="0.3">
      <c r="A37" s="218"/>
      <c r="B37" s="219"/>
      <c r="C37" s="219"/>
      <c r="D37" s="220"/>
      <c r="E37" s="245"/>
      <c r="F37" s="246"/>
      <c r="G37" s="246"/>
      <c r="H37" s="247"/>
      <c r="I37" s="204"/>
      <c r="J37" s="205"/>
    </row>
    <row r="38" spans="1:10" s="104" customFormat="1" ht="20.149999999999999" customHeight="1" x14ac:dyDescent="0.25">
      <c r="A38" s="206" t="s">
        <v>112</v>
      </c>
      <c r="B38" s="207"/>
      <c r="C38" s="207"/>
      <c r="D38" s="208"/>
      <c r="E38" s="187"/>
      <c r="F38" s="188"/>
      <c r="G38" s="188"/>
      <c r="H38" s="189"/>
      <c r="I38" s="212" t="str">
        <f>IF(SUM(I18:J37)=0,"",SUM(I18:J37))</f>
        <v/>
      </c>
      <c r="J38" s="213"/>
    </row>
    <row r="39" spans="1:10" s="104" customFormat="1" ht="20.149999999999999" customHeight="1" x14ac:dyDescent="0.25">
      <c r="A39" s="209" t="s">
        <v>113</v>
      </c>
      <c r="B39" s="210"/>
      <c r="C39" s="210"/>
      <c r="D39" s="211"/>
      <c r="E39" s="190"/>
      <c r="F39" s="191"/>
      <c r="G39" s="191"/>
      <c r="H39" s="192"/>
      <c r="I39" s="171"/>
      <c r="J39" s="172"/>
    </row>
    <row r="40" spans="1:10" s="104" customFormat="1" ht="20.149999999999999" customHeight="1" x14ac:dyDescent="0.25">
      <c r="A40" s="178" t="s">
        <v>114</v>
      </c>
      <c r="B40" s="179"/>
      <c r="C40" s="179"/>
      <c r="D40" s="180"/>
      <c r="E40" s="193">
        <f>E38+E39</f>
        <v>0</v>
      </c>
      <c r="F40" s="194"/>
      <c r="G40" s="194"/>
      <c r="H40" s="195"/>
      <c r="I40" s="171"/>
      <c r="J40" s="172"/>
    </row>
    <row r="41" spans="1:10" s="104" customFormat="1" ht="20.149999999999999" customHeight="1" x14ac:dyDescent="0.25">
      <c r="A41" s="209" t="s">
        <v>115</v>
      </c>
      <c r="B41" s="210"/>
      <c r="C41" s="210"/>
      <c r="D41" s="211"/>
      <c r="E41" s="190"/>
      <c r="F41" s="191"/>
      <c r="G41" s="191"/>
      <c r="H41" s="192"/>
      <c r="I41" s="171"/>
      <c r="J41" s="172"/>
    </row>
    <row r="42" spans="1:10" s="104" customFormat="1" ht="20.149999999999999" customHeight="1" x14ac:dyDescent="0.25">
      <c r="A42" s="178" t="s">
        <v>116</v>
      </c>
      <c r="B42" s="179"/>
      <c r="C42" s="179"/>
      <c r="D42" s="180"/>
      <c r="E42" s="193">
        <f>E40+E41</f>
        <v>0</v>
      </c>
      <c r="F42" s="194"/>
      <c r="G42" s="194"/>
      <c r="H42" s="195"/>
      <c r="I42" s="171"/>
      <c r="J42" s="172"/>
    </row>
    <row r="43" spans="1:10" s="104" customFormat="1" ht="20.149999999999999" customHeight="1" x14ac:dyDescent="0.25">
      <c r="A43" s="209" t="s">
        <v>117</v>
      </c>
      <c r="B43" s="210"/>
      <c r="C43" s="210"/>
      <c r="D43" s="211"/>
      <c r="E43" s="190"/>
      <c r="F43" s="191"/>
      <c r="G43" s="191"/>
      <c r="H43" s="192"/>
      <c r="I43" s="171"/>
      <c r="J43" s="172"/>
    </row>
    <row r="44" spans="1:10" s="104" customFormat="1" ht="20.149999999999999" customHeight="1" x14ac:dyDescent="0.25">
      <c r="A44" s="178" t="s">
        <v>118</v>
      </c>
      <c r="B44" s="179"/>
      <c r="C44" s="179"/>
      <c r="D44" s="180"/>
      <c r="E44" s="193">
        <f>E40+E41+E43</f>
        <v>0</v>
      </c>
      <c r="F44" s="194"/>
      <c r="G44" s="194"/>
      <c r="H44" s="195"/>
      <c r="I44" s="171"/>
      <c r="J44" s="172"/>
    </row>
    <row r="45" spans="1:10" s="104" customFormat="1" ht="20.149999999999999" customHeight="1" thickBot="1" x14ac:dyDescent="0.3">
      <c r="A45" s="181" t="s">
        <v>13</v>
      </c>
      <c r="B45" s="182"/>
      <c r="C45" s="182"/>
      <c r="D45" s="183"/>
      <c r="E45" s="196"/>
      <c r="F45" s="197"/>
      <c r="G45" s="197"/>
      <c r="H45" s="198"/>
      <c r="I45" s="173"/>
      <c r="J45" s="174"/>
    </row>
    <row r="46" spans="1:10" s="104" customFormat="1" ht="20.149999999999999" customHeight="1" thickBot="1" x14ac:dyDescent="0.3">
      <c r="A46" s="184" t="s">
        <v>119</v>
      </c>
      <c r="B46" s="185"/>
      <c r="C46" s="185"/>
      <c r="D46" s="186"/>
      <c r="E46" s="199">
        <f>E42+E43+E45</f>
        <v>0</v>
      </c>
      <c r="F46" s="200"/>
      <c r="G46" s="200"/>
      <c r="H46" s="201"/>
      <c r="I46" s="175"/>
      <c r="J46" s="176"/>
    </row>
    <row r="47" spans="1:10" ht="3.75" customHeight="1" x14ac:dyDescent="0.25"/>
    <row r="48" spans="1:10" ht="25" customHeight="1" x14ac:dyDescent="0.25">
      <c r="A48" s="224" t="s">
        <v>32</v>
      </c>
      <c r="B48" s="224"/>
      <c r="C48" s="224"/>
      <c r="D48" s="224"/>
      <c r="E48" s="224"/>
      <c r="F48" s="224"/>
      <c r="G48" s="224"/>
      <c r="H48" s="224"/>
      <c r="I48" s="224"/>
      <c r="J48" s="224"/>
    </row>
    <row r="49" spans="1:14" ht="20.149999999999999" customHeight="1" x14ac:dyDescent="0.25">
      <c r="C49" s="11"/>
      <c r="D49" s="11"/>
      <c r="E49" s="63" t="s">
        <v>33</v>
      </c>
      <c r="F49" s="243" t="str">
        <f>C14</f>
        <v>草牟田墓地法面整備工事</v>
      </c>
      <c r="G49" s="243"/>
      <c r="H49" s="243"/>
      <c r="I49" s="243"/>
      <c r="J49" s="243"/>
      <c r="K49" s="64"/>
    </row>
    <row r="50" spans="1:14" ht="20.149999999999999" customHeight="1" x14ac:dyDescent="0.25">
      <c r="E50" s="63" t="s">
        <v>105</v>
      </c>
      <c r="F50" s="244" t="str">
        <f>IF(F6="","",F6)</f>
        <v/>
      </c>
      <c r="G50" s="244"/>
      <c r="H50" s="244"/>
      <c r="I50" s="244"/>
      <c r="J50" s="244"/>
      <c r="K50" s="64"/>
    </row>
    <row r="51" spans="1:14" ht="15" customHeight="1" x14ac:dyDescent="0.25">
      <c r="B51" s="10" t="s">
        <v>103</v>
      </c>
      <c r="G51" s="12"/>
      <c r="H51" s="12"/>
    </row>
    <row r="52" spans="1:14" ht="4.5" customHeight="1" x14ac:dyDescent="0.25">
      <c r="A52" s="13"/>
      <c r="B52" s="13"/>
      <c r="C52" s="13"/>
      <c r="D52" s="13"/>
      <c r="E52" s="13"/>
      <c r="F52" s="13"/>
      <c r="G52" s="13"/>
      <c r="H52" s="13"/>
      <c r="I52" s="14"/>
    </row>
    <row r="53" spans="1:14" ht="30" customHeight="1" x14ac:dyDescent="0.25">
      <c r="A53" s="279" t="s">
        <v>34</v>
      </c>
      <c r="B53" s="280"/>
      <c r="C53" s="281" t="s">
        <v>35</v>
      </c>
      <c r="D53" s="282"/>
      <c r="E53" s="282"/>
      <c r="F53" s="282"/>
      <c r="G53" s="15" t="s">
        <v>36</v>
      </c>
      <c r="H53" s="283" t="s">
        <v>37</v>
      </c>
      <c r="I53" s="284"/>
      <c r="J53" s="16" t="s">
        <v>38</v>
      </c>
      <c r="K53" s="66"/>
      <c r="M53" s="17" t="s">
        <v>39</v>
      </c>
      <c r="N53" s="17" t="s">
        <v>40</v>
      </c>
    </row>
    <row r="54" spans="1:14" ht="19" customHeight="1" x14ac:dyDescent="0.25">
      <c r="A54" s="285" t="s">
        <v>41</v>
      </c>
      <c r="B54" s="146" t="s">
        <v>159</v>
      </c>
      <c r="C54" s="253" t="s">
        <v>198</v>
      </c>
      <c r="D54" s="269"/>
      <c r="E54" s="288" t="s">
        <v>161</v>
      </c>
      <c r="F54" s="289"/>
      <c r="G54" s="18">
        <v>1.2</v>
      </c>
      <c r="H54" s="49"/>
      <c r="I54" s="239" t="str">
        <f>IF(AND(M54="",M55="",M56=""),"",MAX(M54:M56))</f>
        <v/>
      </c>
      <c r="J54" s="138"/>
      <c r="K54" s="14"/>
      <c r="M54" s="10" t="str">
        <f>IF(H54="","",G54)</f>
        <v/>
      </c>
    </row>
    <row r="55" spans="1:14" ht="19" customHeight="1" x14ac:dyDescent="0.25">
      <c r="A55" s="286"/>
      <c r="B55" s="274"/>
      <c r="C55" s="144"/>
      <c r="D55" s="151"/>
      <c r="E55" s="272" t="s">
        <v>162</v>
      </c>
      <c r="F55" s="273"/>
      <c r="G55" s="19">
        <v>0.6</v>
      </c>
      <c r="H55" s="50"/>
      <c r="I55" s="240"/>
      <c r="J55" s="139"/>
      <c r="K55" s="14"/>
      <c r="M55" s="10" t="str">
        <f>IF(H55="","",G55)</f>
        <v/>
      </c>
      <c r="N55" s="17" t="s">
        <v>46</v>
      </c>
    </row>
    <row r="56" spans="1:14" ht="19" customHeight="1" x14ac:dyDescent="0.25">
      <c r="A56" s="286"/>
      <c r="B56" s="147"/>
      <c r="C56" s="152"/>
      <c r="D56" s="153"/>
      <c r="E56" s="261" t="s">
        <v>163</v>
      </c>
      <c r="F56" s="262"/>
      <c r="G56" s="20">
        <v>0</v>
      </c>
      <c r="H56" s="51"/>
      <c r="I56" s="241"/>
      <c r="J56" s="140"/>
      <c r="K56" s="14"/>
      <c r="M56" s="10" t="str">
        <f>IF(H56="","",G56)</f>
        <v/>
      </c>
    </row>
    <row r="57" spans="1:14" ht="17.25" customHeight="1" x14ac:dyDescent="0.25">
      <c r="A57" s="286"/>
      <c r="B57" s="256" t="s">
        <v>193</v>
      </c>
      <c r="C57" s="133" t="s">
        <v>49</v>
      </c>
      <c r="D57" s="148"/>
      <c r="E57" s="148"/>
      <c r="F57" s="148"/>
      <c r="G57" s="18">
        <v>1.6</v>
      </c>
      <c r="H57" s="52"/>
      <c r="I57" s="135" t="str">
        <f>IF(AND(M57="",M58="",M59="",M60="",M61="",M62=""),"",MAX(M57:M62))</f>
        <v/>
      </c>
      <c r="J57" s="138"/>
      <c r="K57" s="14"/>
      <c r="M57" s="10" t="str">
        <f t="shared" ref="M57:M75" si="0">IF(H57="","",G57)</f>
        <v/>
      </c>
      <c r="N57" s="46">
        <v>1</v>
      </c>
    </row>
    <row r="58" spans="1:14" ht="17.25" customHeight="1" x14ac:dyDescent="0.25">
      <c r="A58" s="286"/>
      <c r="B58" s="259"/>
      <c r="C58" s="141" t="s">
        <v>50</v>
      </c>
      <c r="D58" s="120"/>
      <c r="E58" s="120"/>
      <c r="F58" s="120"/>
      <c r="G58" s="19">
        <v>1.2</v>
      </c>
      <c r="H58" s="53"/>
      <c r="I58" s="136"/>
      <c r="J58" s="139"/>
      <c r="K58" s="14"/>
      <c r="M58" s="10" t="str">
        <f t="shared" si="0"/>
        <v/>
      </c>
      <c r="N58" s="46">
        <v>2</v>
      </c>
    </row>
    <row r="59" spans="1:14" ht="17.25" customHeight="1" x14ac:dyDescent="0.25">
      <c r="A59" s="286"/>
      <c r="B59" s="290"/>
      <c r="C59" s="141" t="s">
        <v>51</v>
      </c>
      <c r="D59" s="120"/>
      <c r="E59" s="120"/>
      <c r="F59" s="120"/>
      <c r="G59" s="20">
        <v>0.9</v>
      </c>
      <c r="H59" s="53"/>
      <c r="I59" s="136"/>
      <c r="J59" s="139"/>
      <c r="K59" s="14"/>
      <c r="M59" s="10" t="str">
        <f t="shared" si="0"/>
        <v/>
      </c>
      <c r="N59" s="46">
        <v>3</v>
      </c>
    </row>
    <row r="60" spans="1:14" ht="17.25" customHeight="1" x14ac:dyDescent="0.25">
      <c r="A60" s="286"/>
      <c r="B60" s="290"/>
      <c r="C60" s="141" t="s">
        <v>52</v>
      </c>
      <c r="D60" s="120"/>
      <c r="E60" s="120"/>
      <c r="F60" s="120"/>
      <c r="G60" s="20">
        <v>0.6</v>
      </c>
      <c r="H60" s="53"/>
      <c r="I60" s="136"/>
      <c r="J60" s="139"/>
      <c r="K60" s="14"/>
      <c r="M60" s="10" t="str">
        <f t="shared" si="0"/>
        <v/>
      </c>
      <c r="N60" s="46">
        <v>4</v>
      </c>
    </row>
    <row r="61" spans="1:14" ht="17.25" customHeight="1" x14ac:dyDescent="0.25">
      <c r="A61" s="286"/>
      <c r="B61" s="290"/>
      <c r="C61" s="141" t="s">
        <v>53</v>
      </c>
      <c r="D61" s="120"/>
      <c r="E61" s="120"/>
      <c r="F61" s="120"/>
      <c r="G61" s="20">
        <v>0.3</v>
      </c>
      <c r="H61" s="53"/>
      <c r="I61" s="136"/>
      <c r="J61" s="139"/>
      <c r="K61" s="14"/>
      <c r="M61" s="10" t="str">
        <f t="shared" si="0"/>
        <v/>
      </c>
      <c r="N61" s="46">
        <v>5</v>
      </c>
    </row>
    <row r="62" spans="1:14" ht="17.25" customHeight="1" x14ac:dyDescent="0.25">
      <c r="A62" s="286"/>
      <c r="B62" s="260"/>
      <c r="C62" s="122" t="s">
        <v>54</v>
      </c>
      <c r="D62" s="242"/>
      <c r="E62" s="242"/>
      <c r="F62" s="242"/>
      <c r="G62" s="21">
        <v>0</v>
      </c>
      <c r="H62" s="54"/>
      <c r="I62" s="137"/>
      <c r="J62" s="140"/>
      <c r="K62" s="14"/>
      <c r="M62" s="10" t="str">
        <f t="shared" si="0"/>
        <v/>
      </c>
      <c r="N62" s="46">
        <v>6</v>
      </c>
    </row>
    <row r="63" spans="1:14" ht="19" customHeight="1" x14ac:dyDescent="0.25">
      <c r="A63" s="286"/>
      <c r="B63" s="146" t="s">
        <v>55</v>
      </c>
      <c r="C63" s="133" t="s">
        <v>56</v>
      </c>
      <c r="D63" s="148"/>
      <c r="E63" s="148"/>
      <c r="F63" s="148"/>
      <c r="G63" s="22">
        <v>0.6</v>
      </c>
      <c r="H63" s="49"/>
      <c r="I63" s="239" t="str">
        <f>IF(AND(M63="",M64=""),"",MAX(M63:M64))</f>
        <v/>
      </c>
      <c r="J63" s="138"/>
      <c r="K63" s="14"/>
      <c r="M63" s="10" t="str">
        <f t="shared" si="0"/>
        <v/>
      </c>
      <c r="N63" s="46">
        <v>7</v>
      </c>
    </row>
    <row r="64" spans="1:14" ht="19" customHeight="1" x14ac:dyDescent="0.25">
      <c r="A64" s="286"/>
      <c r="B64" s="147"/>
      <c r="C64" s="122" t="s">
        <v>57</v>
      </c>
      <c r="D64" s="242"/>
      <c r="E64" s="242"/>
      <c r="F64" s="242"/>
      <c r="G64" s="21">
        <v>0</v>
      </c>
      <c r="H64" s="55"/>
      <c r="I64" s="241"/>
      <c r="J64" s="140"/>
      <c r="K64" s="14"/>
      <c r="M64" s="10" t="str">
        <f t="shared" si="0"/>
        <v/>
      </c>
      <c r="N64" s="46">
        <v>8</v>
      </c>
    </row>
    <row r="65" spans="1:14" ht="17.149999999999999" customHeight="1" x14ac:dyDescent="0.25">
      <c r="A65" s="286"/>
      <c r="B65" s="124" t="s">
        <v>169</v>
      </c>
      <c r="C65" s="253" t="s">
        <v>170</v>
      </c>
      <c r="D65" s="254"/>
      <c r="E65" s="254"/>
      <c r="F65" s="254"/>
      <c r="G65" s="18">
        <v>0.6</v>
      </c>
      <c r="H65" s="60"/>
      <c r="I65" s="135" t="str">
        <f>IF(AND(M65="",M66="",M67=""),"",MAX(M65:M67))</f>
        <v/>
      </c>
      <c r="J65" s="138"/>
      <c r="K65" s="14"/>
      <c r="M65" s="10" t="str">
        <f t="shared" si="0"/>
        <v/>
      </c>
      <c r="N65" s="46">
        <v>9</v>
      </c>
    </row>
    <row r="66" spans="1:14" ht="17.149999999999999" customHeight="1" x14ac:dyDescent="0.25">
      <c r="A66" s="286"/>
      <c r="B66" s="125"/>
      <c r="C66" s="141" t="s">
        <v>171</v>
      </c>
      <c r="D66" s="120"/>
      <c r="E66" s="120"/>
      <c r="F66" s="120"/>
      <c r="G66" s="19">
        <v>0.3</v>
      </c>
      <c r="H66" s="61"/>
      <c r="I66" s="136"/>
      <c r="J66" s="139"/>
      <c r="K66" s="14"/>
      <c r="M66" s="10" t="str">
        <f t="shared" si="0"/>
        <v/>
      </c>
      <c r="N66" s="46">
        <v>10</v>
      </c>
    </row>
    <row r="67" spans="1:14" ht="17.149999999999999" customHeight="1" x14ac:dyDescent="0.25">
      <c r="A67" s="286"/>
      <c r="B67" s="126"/>
      <c r="C67" s="152" t="s">
        <v>77</v>
      </c>
      <c r="D67" s="277"/>
      <c r="E67" s="277"/>
      <c r="F67" s="277"/>
      <c r="G67" s="21">
        <v>0</v>
      </c>
      <c r="H67" s="62"/>
      <c r="I67" s="137"/>
      <c r="J67" s="140"/>
      <c r="K67" s="14"/>
      <c r="M67" s="10" t="str">
        <f t="shared" si="0"/>
        <v/>
      </c>
      <c r="N67" s="46">
        <v>11</v>
      </c>
    </row>
    <row r="68" spans="1:14" ht="17.149999999999999" customHeight="1" x14ac:dyDescent="0.25">
      <c r="A68" s="286"/>
      <c r="B68" s="146" t="s">
        <v>194</v>
      </c>
      <c r="C68" s="133" t="s">
        <v>172</v>
      </c>
      <c r="D68" s="148"/>
      <c r="E68" s="148"/>
      <c r="F68" s="134"/>
      <c r="G68" s="18">
        <v>0</v>
      </c>
      <c r="H68" s="49"/>
      <c r="I68" s="135" t="str">
        <f>IF(AND(H68="",H69="",H70="",H71="",H72="",H73=""),"",M68+M69+M70+M71+M72+M73)</f>
        <v/>
      </c>
      <c r="J68" s="138"/>
      <c r="K68" s="14"/>
      <c r="M68" s="10">
        <f>IF(H68="",0,G68)</f>
        <v>0</v>
      </c>
      <c r="N68" s="46">
        <v>12</v>
      </c>
    </row>
    <row r="69" spans="1:14" ht="17.149999999999999" customHeight="1" x14ac:dyDescent="0.25">
      <c r="A69" s="286"/>
      <c r="B69" s="125"/>
      <c r="C69" s="149" t="s">
        <v>173</v>
      </c>
      <c r="D69" s="150"/>
      <c r="E69" s="117" t="s">
        <v>174</v>
      </c>
      <c r="F69" s="118"/>
      <c r="G69" s="19">
        <v>0.8</v>
      </c>
      <c r="H69" s="50"/>
      <c r="I69" s="136"/>
      <c r="J69" s="139"/>
      <c r="K69" s="14"/>
      <c r="M69" s="10">
        <f>IF(H69="",0,G69)</f>
        <v>0</v>
      </c>
      <c r="N69" s="46">
        <v>10</v>
      </c>
    </row>
    <row r="70" spans="1:14" ht="17.149999999999999" customHeight="1" x14ac:dyDescent="0.25">
      <c r="A70" s="286"/>
      <c r="B70" s="125"/>
      <c r="C70" s="144"/>
      <c r="D70" s="151"/>
      <c r="E70" s="117" t="s">
        <v>175</v>
      </c>
      <c r="F70" s="118"/>
      <c r="G70" s="19">
        <v>0.5</v>
      </c>
      <c r="H70" s="50"/>
      <c r="I70" s="136"/>
      <c r="J70" s="139"/>
      <c r="K70" s="14"/>
      <c r="M70" s="10">
        <f t="shared" ref="M70:M72" si="1">IF(H70="",0,G70)</f>
        <v>0</v>
      </c>
      <c r="N70" s="46">
        <v>11</v>
      </c>
    </row>
    <row r="71" spans="1:14" ht="17.149999999999999" customHeight="1" x14ac:dyDescent="0.25">
      <c r="A71" s="286"/>
      <c r="B71" s="125"/>
      <c r="C71" s="144"/>
      <c r="D71" s="151"/>
      <c r="E71" s="117" t="s">
        <v>176</v>
      </c>
      <c r="F71" s="118"/>
      <c r="G71" s="19">
        <v>0.2</v>
      </c>
      <c r="H71" s="50"/>
      <c r="I71" s="136"/>
      <c r="J71" s="139"/>
      <c r="K71" s="14"/>
      <c r="M71" s="10">
        <f t="shared" si="1"/>
        <v>0</v>
      </c>
      <c r="N71" s="46">
        <v>12</v>
      </c>
    </row>
    <row r="72" spans="1:14" ht="30" customHeight="1" x14ac:dyDescent="0.25">
      <c r="A72" s="286"/>
      <c r="B72" s="125"/>
      <c r="C72" s="144"/>
      <c r="D72" s="151"/>
      <c r="E72" s="120" t="s">
        <v>177</v>
      </c>
      <c r="F72" s="121"/>
      <c r="G72" s="19">
        <v>-0.4</v>
      </c>
      <c r="H72" s="50"/>
      <c r="I72" s="136"/>
      <c r="J72" s="139"/>
      <c r="K72" s="14"/>
      <c r="M72" s="10">
        <f t="shared" si="1"/>
        <v>0</v>
      </c>
      <c r="N72" s="46"/>
    </row>
    <row r="73" spans="1:14" ht="30" customHeight="1" x14ac:dyDescent="0.25">
      <c r="A73" s="286"/>
      <c r="B73" s="147"/>
      <c r="C73" s="152"/>
      <c r="D73" s="153"/>
      <c r="E73" s="122" t="s">
        <v>178</v>
      </c>
      <c r="F73" s="123"/>
      <c r="G73" s="21">
        <v>-0.3</v>
      </c>
      <c r="H73" s="51"/>
      <c r="I73" s="137"/>
      <c r="J73" s="140"/>
      <c r="K73" s="14"/>
      <c r="M73" s="10">
        <f>IF(H73="",0,G73)</f>
        <v>0</v>
      </c>
      <c r="N73" s="46"/>
    </row>
    <row r="74" spans="1:14" ht="19.5" customHeight="1" x14ac:dyDescent="0.25">
      <c r="A74" s="286"/>
      <c r="B74" s="291" t="s">
        <v>184</v>
      </c>
      <c r="C74" s="133" t="s">
        <v>59</v>
      </c>
      <c r="D74" s="148"/>
      <c r="E74" s="148"/>
      <c r="F74" s="148"/>
      <c r="G74" s="23" t="s">
        <v>60</v>
      </c>
      <c r="H74" s="56"/>
      <c r="I74" s="293" t="str">
        <f>IF(AND(M74="",M75=""),"",IF(M74="",M75,M74))</f>
        <v/>
      </c>
      <c r="J74" s="142"/>
      <c r="K74" s="65"/>
      <c r="M74" s="10" t="str">
        <f>IF(H74="","",H74*-0.1)</f>
        <v/>
      </c>
      <c r="N74" s="46">
        <v>12</v>
      </c>
    </row>
    <row r="75" spans="1:14" ht="17.25" customHeight="1" thickBot="1" x14ac:dyDescent="0.3">
      <c r="A75" s="286"/>
      <c r="B75" s="292"/>
      <c r="C75" s="144" t="s">
        <v>61</v>
      </c>
      <c r="D75" s="145"/>
      <c r="E75" s="145"/>
      <c r="F75" s="145"/>
      <c r="G75" s="20" t="s">
        <v>62</v>
      </c>
      <c r="H75" s="57"/>
      <c r="I75" s="294"/>
      <c r="J75" s="143"/>
      <c r="K75" s="65"/>
      <c r="M75" s="10" t="str">
        <f t="shared" si="0"/>
        <v/>
      </c>
    </row>
    <row r="76" spans="1:14" ht="20.149999999999999" customHeight="1" thickTop="1" x14ac:dyDescent="0.25">
      <c r="A76" s="287"/>
      <c r="B76" s="24" t="s">
        <v>63</v>
      </c>
      <c r="C76" s="25"/>
      <c r="D76" s="26"/>
      <c r="E76" s="26"/>
      <c r="F76" s="27"/>
      <c r="G76" s="28">
        <v>5.5</v>
      </c>
      <c r="H76" s="29"/>
      <c r="I76" s="48">
        <f>SUM(I54:I75)</f>
        <v>0</v>
      </c>
      <c r="J76" s="30"/>
      <c r="K76" s="14"/>
    </row>
    <row r="77" spans="1:14" ht="21" customHeight="1" x14ac:dyDescent="0.25">
      <c r="A77" s="249" t="s">
        <v>64</v>
      </c>
      <c r="B77" s="125" t="s">
        <v>160</v>
      </c>
      <c r="C77" s="253" t="s">
        <v>199</v>
      </c>
      <c r="D77" s="269"/>
      <c r="E77" s="270" t="s">
        <v>164</v>
      </c>
      <c r="F77" s="271"/>
      <c r="G77" s="22">
        <v>0.4</v>
      </c>
      <c r="H77" s="58"/>
      <c r="I77" s="240" t="str">
        <f>IF(AND(M77="",M78="",M79=""),"",MAX(M77:M79))</f>
        <v/>
      </c>
      <c r="J77" s="139"/>
      <c r="K77" s="14"/>
      <c r="M77" s="10" t="str">
        <f t="shared" ref="M77:M112" si="2">IF(H77="","",G77)</f>
        <v/>
      </c>
    </row>
    <row r="78" spans="1:14" ht="21" customHeight="1" x14ac:dyDescent="0.25">
      <c r="A78" s="249"/>
      <c r="B78" s="125"/>
      <c r="C78" s="144"/>
      <c r="D78" s="151"/>
      <c r="E78" s="272" t="s">
        <v>162</v>
      </c>
      <c r="F78" s="273"/>
      <c r="G78" s="19">
        <v>0.2</v>
      </c>
      <c r="H78" s="50"/>
      <c r="I78" s="240"/>
      <c r="J78" s="139"/>
      <c r="K78" s="14"/>
      <c r="M78" s="10" t="str">
        <f t="shared" si="2"/>
        <v/>
      </c>
    </row>
    <row r="79" spans="1:14" ht="21" customHeight="1" x14ac:dyDescent="0.25">
      <c r="A79" s="249"/>
      <c r="B79" s="125"/>
      <c r="C79" s="152"/>
      <c r="D79" s="153"/>
      <c r="E79" s="261" t="s">
        <v>165</v>
      </c>
      <c r="F79" s="262"/>
      <c r="G79" s="20">
        <v>0</v>
      </c>
      <c r="H79" s="59"/>
      <c r="I79" s="241"/>
      <c r="J79" s="140"/>
      <c r="K79" s="14"/>
      <c r="M79" s="10" t="str">
        <f t="shared" si="2"/>
        <v/>
      </c>
    </row>
    <row r="80" spans="1:14" ht="20.149999999999999" customHeight="1" x14ac:dyDescent="0.25">
      <c r="A80" s="249"/>
      <c r="B80" s="146" t="s">
        <v>195</v>
      </c>
      <c r="C80" s="133" t="s">
        <v>49</v>
      </c>
      <c r="D80" s="148"/>
      <c r="E80" s="148"/>
      <c r="F80" s="148"/>
      <c r="G80" s="18">
        <v>0.4</v>
      </c>
      <c r="H80" s="49"/>
      <c r="I80" s="239" t="str">
        <f>IF(AND(M80="",M81="",M82="",M83="",M84=""),"",MAX(M80:M84))</f>
        <v/>
      </c>
      <c r="J80" s="138"/>
      <c r="K80" s="14"/>
      <c r="M80" s="10" t="str">
        <f t="shared" si="2"/>
        <v/>
      </c>
    </row>
    <row r="81" spans="1:13" ht="20.149999999999999" customHeight="1" x14ac:dyDescent="0.25">
      <c r="A81" s="249"/>
      <c r="B81" s="274"/>
      <c r="C81" s="141" t="s">
        <v>67</v>
      </c>
      <c r="D81" s="120"/>
      <c r="E81" s="120"/>
      <c r="F81" s="120"/>
      <c r="G81" s="19">
        <v>0.3</v>
      </c>
      <c r="H81" s="50"/>
      <c r="I81" s="240"/>
      <c r="J81" s="139"/>
      <c r="K81" s="14"/>
      <c r="M81" s="10" t="str">
        <f t="shared" si="2"/>
        <v/>
      </c>
    </row>
    <row r="82" spans="1:13" ht="20.149999999999999" customHeight="1" x14ac:dyDescent="0.25">
      <c r="A82" s="249"/>
      <c r="B82" s="275"/>
      <c r="C82" s="141" t="s">
        <v>68</v>
      </c>
      <c r="D82" s="120"/>
      <c r="E82" s="120"/>
      <c r="F82" s="120"/>
      <c r="G82" s="20">
        <v>0.2</v>
      </c>
      <c r="H82" s="50"/>
      <c r="I82" s="240"/>
      <c r="J82" s="139"/>
      <c r="K82" s="14"/>
      <c r="M82" s="10" t="str">
        <f t="shared" si="2"/>
        <v/>
      </c>
    </row>
    <row r="83" spans="1:13" ht="20.149999999999999" customHeight="1" x14ac:dyDescent="0.25">
      <c r="A83" s="249"/>
      <c r="B83" s="275"/>
      <c r="C83" s="141" t="s">
        <v>69</v>
      </c>
      <c r="D83" s="120"/>
      <c r="E83" s="120"/>
      <c r="F83" s="120"/>
      <c r="G83" s="20">
        <v>0.1</v>
      </c>
      <c r="H83" s="50"/>
      <c r="I83" s="240"/>
      <c r="J83" s="139"/>
      <c r="K83" s="14"/>
      <c r="M83" s="10" t="str">
        <f t="shared" si="2"/>
        <v/>
      </c>
    </row>
    <row r="84" spans="1:13" ht="20.149999999999999" customHeight="1" x14ac:dyDescent="0.25">
      <c r="A84" s="249"/>
      <c r="B84" s="275"/>
      <c r="C84" s="122" t="s">
        <v>70</v>
      </c>
      <c r="D84" s="242"/>
      <c r="E84" s="242"/>
      <c r="F84" s="242"/>
      <c r="G84" s="20">
        <v>0</v>
      </c>
      <c r="H84" s="51"/>
      <c r="I84" s="241"/>
      <c r="J84" s="140"/>
      <c r="K84" s="14"/>
      <c r="M84" s="10" t="str">
        <f t="shared" si="2"/>
        <v/>
      </c>
    </row>
    <row r="85" spans="1:13" ht="19" customHeight="1" x14ac:dyDescent="0.25">
      <c r="A85" s="249"/>
      <c r="B85" s="124" t="s">
        <v>71</v>
      </c>
      <c r="C85" s="154" t="s">
        <v>185</v>
      </c>
      <c r="D85" s="155"/>
      <c r="E85" s="160" t="s">
        <v>186</v>
      </c>
      <c r="F85" s="161"/>
      <c r="G85" s="18">
        <v>0.4</v>
      </c>
      <c r="H85" s="60"/>
      <c r="I85" s="135" t="str">
        <f>IF(AND(M85="",M86="",M87="",M88="",M89=""),"",MAX(M85:M89))</f>
        <v/>
      </c>
      <c r="J85" s="138"/>
      <c r="K85" s="14"/>
      <c r="M85" s="10" t="str">
        <f t="shared" si="2"/>
        <v/>
      </c>
    </row>
    <row r="86" spans="1:13" ht="19" customHeight="1" x14ac:dyDescent="0.25">
      <c r="A86" s="249"/>
      <c r="B86" s="125"/>
      <c r="C86" s="156"/>
      <c r="D86" s="157"/>
      <c r="E86" s="162" t="s">
        <v>187</v>
      </c>
      <c r="F86" s="163"/>
      <c r="G86" s="22">
        <v>0.3</v>
      </c>
      <c r="H86" s="119"/>
      <c r="I86" s="136"/>
      <c r="J86" s="139"/>
      <c r="K86" s="14"/>
      <c r="M86" s="10" t="str">
        <f t="shared" si="2"/>
        <v/>
      </c>
    </row>
    <row r="87" spans="1:13" ht="24" customHeight="1" x14ac:dyDescent="0.25">
      <c r="A87" s="249"/>
      <c r="B87" s="125"/>
      <c r="C87" s="156"/>
      <c r="D87" s="157"/>
      <c r="E87" s="164" t="s">
        <v>188</v>
      </c>
      <c r="F87" s="165"/>
      <c r="G87" s="22">
        <v>0.2</v>
      </c>
      <c r="H87" s="119"/>
      <c r="I87" s="136"/>
      <c r="J87" s="139"/>
      <c r="K87" s="14"/>
      <c r="M87" s="10" t="str">
        <f t="shared" si="2"/>
        <v/>
      </c>
    </row>
    <row r="88" spans="1:13" ht="19" customHeight="1" x14ac:dyDescent="0.25">
      <c r="A88" s="249"/>
      <c r="B88" s="125"/>
      <c r="C88" s="156"/>
      <c r="D88" s="157"/>
      <c r="E88" s="162" t="s">
        <v>189</v>
      </c>
      <c r="F88" s="163"/>
      <c r="G88" s="19">
        <v>0.1</v>
      </c>
      <c r="H88" s="61"/>
      <c r="I88" s="136"/>
      <c r="J88" s="139"/>
      <c r="K88" s="14"/>
      <c r="M88" s="10" t="str">
        <f t="shared" si="2"/>
        <v/>
      </c>
    </row>
    <row r="89" spans="1:13" ht="19" customHeight="1" x14ac:dyDescent="0.25">
      <c r="A89" s="249"/>
      <c r="B89" s="126"/>
      <c r="C89" s="158"/>
      <c r="D89" s="159"/>
      <c r="E89" s="166" t="s">
        <v>190</v>
      </c>
      <c r="F89" s="167"/>
      <c r="G89" s="21">
        <v>0</v>
      </c>
      <c r="H89" s="62"/>
      <c r="I89" s="137"/>
      <c r="J89" s="140"/>
      <c r="K89" s="14"/>
      <c r="M89" s="10" t="str">
        <f t="shared" si="2"/>
        <v/>
      </c>
    </row>
    <row r="90" spans="1:13" ht="19" customHeight="1" x14ac:dyDescent="0.25">
      <c r="A90" s="249"/>
      <c r="B90" s="124" t="s">
        <v>179</v>
      </c>
      <c r="C90" s="127" t="s">
        <v>200</v>
      </c>
      <c r="D90" s="128"/>
      <c r="E90" s="133" t="s">
        <v>191</v>
      </c>
      <c r="F90" s="134"/>
      <c r="G90" s="18">
        <v>0.3</v>
      </c>
      <c r="H90" s="60"/>
      <c r="I90" s="135" t="str">
        <f>IF(AND(M90="",M91="",M92=""),"",MAX(M90:M92))</f>
        <v/>
      </c>
      <c r="J90" s="138"/>
      <c r="K90" s="14"/>
      <c r="M90" s="10" t="str">
        <f t="shared" si="2"/>
        <v/>
      </c>
    </row>
    <row r="91" spans="1:13" ht="19" customHeight="1" x14ac:dyDescent="0.25">
      <c r="A91" s="249"/>
      <c r="B91" s="125"/>
      <c r="C91" s="129"/>
      <c r="D91" s="130"/>
      <c r="E91" s="141" t="s">
        <v>180</v>
      </c>
      <c r="F91" s="121"/>
      <c r="G91" s="19">
        <v>0.2</v>
      </c>
      <c r="H91" s="61"/>
      <c r="I91" s="136"/>
      <c r="J91" s="139"/>
      <c r="K91" s="14"/>
      <c r="M91" s="10" t="str">
        <f t="shared" si="2"/>
        <v/>
      </c>
    </row>
    <row r="92" spans="1:13" ht="19" customHeight="1" x14ac:dyDescent="0.25">
      <c r="A92" s="249"/>
      <c r="B92" s="126"/>
      <c r="C92" s="131"/>
      <c r="D92" s="132"/>
      <c r="E92" s="122" t="s">
        <v>181</v>
      </c>
      <c r="F92" s="123"/>
      <c r="G92" s="21">
        <v>0</v>
      </c>
      <c r="H92" s="62"/>
      <c r="I92" s="137"/>
      <c r="J92" s="140"/>
      <c r="K92" s="14"/>
      <c r="M92" s="10" t="str">
        <f t="shared" si="2"/>
        <v/>
      </c>
    </row>
    <row r="93" spans="1:13" ht="20.149999999999999" customHeight="1" x14ac:dyDescent="0.25">
      <c r="A93" s="249"/>
      <c r="B93" s="124" t="s">
        <v>192</v>
      </c>
      <c r="C93" s="253" t="s">
        <v>166</v>
      </c>
      <c r="D93" s="254"/>
      <c r="E93" s="254"/>
      <c r="F93" s="254"/>
      <c r="G93" s="18">
        <v>0.5</v>
      </c>
      <c r="H93" s="60"/>
      <c r="I93" s="135" t="str">
        <f>IF(AND(M93="",M94="",M95=""),"",MAX(M93:M95))</f>
        <v/>
      </c>
      <c r="J93" s="138"/>
      <c r="K93" s="14"/>
      <c r="M93" s="10" t="str">
        <f t="shared" si="2"/>
        <v/>
      </c>
    </row>
    <row r="94" spans="1:13" ht="30" customHeight="1" x14ac:dyDescent="0.25">
      <c r="A94" s="249"/>
      <c r="B94" s="125"/>
      <c r="C94" s="141" t="s">
        <v>167</v>
      </c>
      <c r="D94" s="120"/>
      <c r="E94" s="120"/>
      <c r="F94" s="120"/>
      <c r="G94" s="19">
        <v>0.2</v>
      </c>
      <c r="H94" s="61"/>
      <c r="I94" s="136"/>
      <c r="J94" s="139"/>
      <c r="K94" s="14"/>
      <c r="M94" s="10" t="str">
        <f t="shared" si="2"/>
        <v/>
      </c>
    </row>
    <row r="95" spans="1:13" ht="20.149999999999999" customHeight="1" thickBot="1" x14ac:dyDescent="0.3">
      <c r="A95" s="249"/>
      <c r="B95" s="126"/>
      <c r="C95" s="152" t="s">
        <v>77</v>
      </c>
      <c r="D95" s="277"/>
      <c r="E95" s="277"/>
      <c r="F95" s="277"/>
      <c r="G95" s="21">
        <v>0</v>
      </c>
      <c r="H95" s="62"/>
      <c r="I95" s="258"/>
      <c r="J95" s="276"/>
      <c r="K95" s="14"/>
      <c r="M95" s="10" t="str">
        <f t="shared" si="2"/>
        <v/>
      </c>
    </row>
    <row r="96" spans="1:13" ht="20.149999999999999" customHeight="1" thickTop="1" x14ac:dyDescent="0.25">
      <c r="A96" s="249"/>
      <c r="B96" s="31" t="s">
        <v>63</v>
      </c>
      <c r="C96" s="32"/>
      <c r="D96" s="33"/>
      <c r="E96" s="33"/>
      <c r="F96" s="34"/>
      <c r="G96" s="35">
        <v>2</v>
      </c>
      <c r="H96" s="36"/>
      <c r="I96" s="47">
        <f>SUM(I77:I95)</f>
        <v>0</v>
      </c>
      <c r="J96" s="37"/>
      <c r="K96" s="14"/>
    </row>
    <row r="97" spans="1:13" ht="30" customHeight="1" x14ac:dyDescent="0.25">
      <c r="A97" s="248" t="s">
        <v>78</v>
      </c>
      <c r="B97" s="250" t="s">
        <v>79</v>
      </c>
      <c r="C97" s="253" t="s">
        <v>80</v>
      </c>
      <c r="D97" s="254"/>
      <c r="E97" s="254"/>
      <c r="F97" s="254"/>
      <c r="G97" s="18">
        <v>0.8</v>
      </c>
      <c r="H97" s="49"/>
      <c r="I97" s="135" t="str">
        <f>IF(AND(M97="",M98="",M99=""),"",MAX(M97:M99))</f>
        <v/>
      </c>
      <c r="J97" s="138"/>
      <c r="K97" s="14"/>
      <c r="M97" s="10" t="str">
        <f t="shared" si="2"/>
        <v/>
      </c>
    </row>
    <row r="98" spans="1:13" ht="20.149999999999999" customHeight="1" x14ac:dyDescent="0.25">
      <c r="A98" s="249"/>
      <c r="B98" s="251"/>
      <c r="C98" s="141" t="s">
        <v>81</v>
      </c>
      <c r="D98" s="120"/>
      <c r="E98" s="120"/>
      <c r="F98" s="120"/>
      <c r="G98" s="38">
        <v>0.6</v>
      </c>
      <c r="H98" s="50"/>
      <c r="I98" s="136"/>
      <c r="J98" s="139"/>
      <c r="K98" s="14"/>
      <c r="M98" s="10" t="str">
        <f t="shared" si="2"/>
        <v/>
      </c>
    </row>
    <row r="99" spans="1:13" ht="20.149999999999999" customHeight="1" x14ac:dyDescent="0.25">
      <c r="A99" s="249"/>
      <c r="B99" s="252"/>
      <c r="C99" s="122" t="s">
        <v>82</v>
      </c>
      <c r="D99" s="242"/>
      <c r="E99" s="242"/>
      <c r="F99" s="242"/>
      <c r="G99" s="20">
        <v>0</v>
      </c>
      <c r="H99" s="51"/>
      <c r="I99" s="137"/>
      <c r="J99" s="140"/>
      <c r="K99" s="14"/>
      <c r="M99" s="10" t="str">
        <f t="shared" si="2"/>
        <v/>
      </c>
    </row>
    <row r="100" spans="1:13" ht="17.25" customHeight="1" x14ac:dyDescent="0.25">
      <c r="A100" s="249"/>
      <c r="B100" s="256" t="s">
        <v>83</v>
      </c>
      <c r="C100" s="133" t="s">
        <v>84</v>
      </c>
      <c r="D100" s="148"/>
      <c r="E100" s="148"/>
      <c r="F100" s="148"/>
      <c r="G100" s="18">
        <v>0.4</v>
      </c>
      <c r="H100" s="49"/>
      <c r="I100" s="135" t="str">
        <f>IF(AND(M100="",M101="",M102=""),"",MAX(M100:M102))</f>
        <v/>
      </c>
      <c r="J100" s="138"/>
      <c r="K100" s="14"/>
      <c r="M100" s="10" t="str">
        <f t="shared" si="2"/>
        <v/>
      </c>
    </row>
    <row r="101" spans="1:13" ht="32.25" customHeight="1" x14ac:dyDescent="0.25">
      <c r="A101" s="249"/>
      <c r="B101" s="259"/>
      <c r="C101" s="264" t="s">
        <v>85</v>
      </c>
      <c r="D101" s="265"/>
      <c r="E101" s="265"/>
      <c r="F101" s="265"/>
      <c r="G101" s="19">
        <v>0.2</v>
      </c>
      <c r="H101" s="50"/>
      <c r="I101" s="136"/>
      <c r="J101" s="139"/>
      <c r="K101" s="14"/>
      <c r="M101" s="10" t="str">
        <f t="shared" si="2"/>
        <v/>
      </c>
    </row>
    <row r="102" spans="1:13" ht="17.25" customHeight="1" x14ac:dyDescent="0.25">
      <c r="A102" s="249"/>
      <c r="B102" s="260"/>
      <c r="C102" s="122" t="s">
        <v>86</v>
      </c>
      <c r="D102" s="242"/>
      <c r="E102" s="242"/>
      <c r="F102" s="242"/>
      <c r="G102" s="21">
        <v>0</v>
      </c>
      <c r="H102" s="51"/>
      <c r="I102" s="137"/>
      <c r="J102" s="140"/>
      <c r="K102" s="14"/>
      <c r="M102" s="10" t="str">
        <f t="shared" si="2"/>
        <v/>
      </c>
    </row>
    <row r="103" spans="1:13" ht="17.25" customHeight="1" x14ac:dyDescent="0.25">
      <c r="A103" s="249"/>
      <c r="B103" s="266" t="s">
        <v>87</v>
      </c>
      <c r="C103" s="233" t="s">
        <v>88</v>
      </c>
      <c r="D103" s="234"/>
      <c r="E103" s="133" t="s">
        <v>182</v>
      </c>
      <c r="F103" s="148"/>
      <c r="G103" s="18">
        <v>0.3</v>
      </c>
      <c r="H103" s="49"/>
      <c r="I103" s="135" t="str">
        <f>IF(AND(M103="",M104="",M105="",M106=""),"",MAX(M103:M106))</f>
        <v/>
      </c>
      <c r="J103" s="138"/>
      <c r="K103" s="14"/>
      <c r="M103" s="10" t="str">
        <f t="shared" si="2"/>
        <v/>
      </c>
    </row>
    <row r="104" spans="1:13" ht="17.25" customHeight="1" x14ac:dyDescent="0.25">
      <c r="A104" s="249"/>
      <c r="B104" s="267"/>
      <c r="C104" s="235"/>
      <c r="D104" s="236"/>
      <c r="E104" s="141" t="s">
        <v>183</v>
      </c>
      <c r="F104" s="120"/>
      <c r="G104" s="19">
        <v>0.2</v>
      </c>
      <c r="H104" s="50"/>
      <c r="I104" s="136"/>
      <c r="J104" s="139"/>
      <c r="K104" s="14"/>
      <c r="M104" s="10" t="str">
        <f t="shared" si="2"/>
        <v/>
      </c>
    </row>
    <row r="105" spans="1:13" ht="17.25" customHeight="1" x14ac:dyDescent="0.25">
      <c r="A105" s="249"/>
      <c r="B105" s="267"/>
      <c r="C105" s="235"/>
      <c r="D105" s="236"/>
      <c r="E105" s="141" t="s">
        <v>91</v>
      </c>
      <c r="F105" s="120"/>
      <c r="G105" s="38">
        <v>0.1</v>
      </c>
      <c r="H105" s="50"/>
      <c r="I105" s="136"/>
      <c r="J105" s="139"/>
      <c r="K105" s="14"/>
      <c r="M105" s="10" t="str">
        <f t="shared" si="2"/>
        <v/>
      </c>
    </row>
    <row r="106" spans="1:13" ht="17.25" customHeight="1" x14ac:dyDescent="0.25">
      <c r="A106" s="249"/>
      <c r="B106" s="268"/>
      <c r="C106" s="237"/>
      <c r="D106" s="238"/>
      <c r="E106" s="261" t="s">
        <v>92</v>
      </c>
      <c r="F106" s="262"/>
      <c r="G106" s="21">
        <v>0</v>
      </c>
      <c r="H106" s="51"/>
      <c r="I106" s="137"/>
      <c r="J106" s="140"/>
      <c r="K106" s="14"/>
      <c r="M106" s="10" t="str">
        <f t="shared" si="2"/>
        <v/>
      </c>
    </row>
    <row r="107" spans="1:13" ht="17.25" customHeight="1" x14ac:dyDescent="0.25">
      <c r="A107" s="249"/>
      <c r="B107" s="263" t="s">
        <v>93</v>
      </c>
      <c r="C107" s="133" t="s">
        <v>94</v>
      </c>
      <c r="D107" s="148"/>
      <c r="E107" s="148"/>
      <c r="F107" s="148"/>
      <c r="G107" s="18">
        <v>0.5</v>
      </c>
      <c r="H107" s="49"/>
      <c r="I107" s="135" t="str">
        <f>IF(AND(M107="",M108=""),"",MAX(M107:M108))</f>
        <v/>
      </c>
      <c r="J107" s="138"/>
      <c r="K107" s="14"/>
      <c r="M107" s="10" t="str">
        <f t="shared" si="2"/>
        <v/>
      </c>
    </row>
    <row r="108" spans="1:13" ht="17.25" customHeight="1" x14ac:dyDescent="0.25">
      <c r="A108" s="249"/>
      <c r="B108" s="257"/>
      <c r="C108" s="122" t="s">
        <v>95</v>
      </c>
      <c r="D108" s="242"/>
      <c r="E108" s="242"/>
      <c r="F108" s="242"/>
      <c r="G108" s="21">
        <v>0</v>
      </c>
      <c r="H108" s="51"/>
      <c r="I108" s="137"/>
      <c r="J108" s="140"/>
      <c r="K108" s="14"/>
      <c r="M108" s="10" t="str">
        <f t="shared" si="2"/>
        <v/>
      </c>
    </row>
    <row r="109" spans="1:13" ht="17.25" customHeight="1" x14ac:dyDescent="0.25">
      <c r="A109" s="249"/>
      <c r="B109" s="256" t="s">
        <v>96</v>
      </c>
      <c r="C109" s="133" t="s">
        <v>97</v>
      </c>
      <c r="D109" s="148"/>
      <c r="E109" s="148"/>
      <c r="F109" s="148"/>
      <c r="G109" s="18">
        <v>0.4</v>
      </c>
      <c r="H109" s="49"/>
      <c r="I109" s="135" t="str">
        <f>IF(AND(M109="",M110=""),"",MAX(M109:M110))</f>
        <v/>
      </c>
      <c r="J109" s="138"/>
      <c r="K109" s="14"/>
      <c r="M109" s="10" t="str">
        <f t="shared" si="2"/>
        <v/>
      </c>
    </row>
    <row r="110" spans="1:13" ht="17.25" customHeight="1" x14ac:dyDescent="0.25">
      <c r="A110" s="249"/>
      <c r="B110" s="257"/>
      <c r="C110" s="122" t="s">
        <v>98</v>
      </c>
      <c r="D110" s="242"/>
      <c r="E110" s="242"/>
      <c r="F110" s="242"/>
      <c r="G110" s="21">
        <v>0</v>
      </c>
      <c r="H110" s="51"/>
      <c r="I110" s="137"/>
      <c r="J110" s="140"/>
      <c r="K110" s="14"/>
      <c r="M110" s="10" t="str">
        <f t="shared" si="2"/>
        <v/>
      </c>
    </row>
    <row r="111" spans="1:13" ht="17.25" customHeight="1" x14ac:dyDescent="0.25">
      <c r="A111" s="249"/>
      <c r="B111" s="256" t="s">
        <v>99</v>
      </c>
      <c r="C111" s="133" t="s">
        <v>100</v>
      </c>
      <c r="D111" s="148"/>
      <c r="E111" s="148"/>
      <c r="F111" s="148"/>
      <c r="G111" s="18">
        <v>0.1</v>
      </c>
      <c r="H111" s="49"/>
      <c r="I111" s="135" t="str">
        <f>IF(AND(M111="",M112=""),"",MAX(M111:M112))</f>
        <v/>
      </c>
      <c r="J111" s="138"/>
      <c r="K111" s="14"/>
      <c r="M111" s="10" t="str">
        <f t="shared" si="2"/>
        <v/>
      </c>
    </row>
    <row r="112" spans="1:13" ht="17.25" customHeight="1" thickBot="1" x14ac:dyDescent="0.3">
      <c r="A112" s="249"/>
      <c r="B112" s="257"/>
      <c r="C112" s="122" t="s">
        <v>101</v>
      </c>
      <c r="D112" s="242"/>
      <c r="E112" s="242"/>
      <c r="F112" s="242"/>
      <c r="G112" s="21">
        <v>0</v>
      </c>
      <c r="H112" s="57"/>
      <c r="I112" s="258"/>
      <c r="J112" s="140"/>
      <c r="K112" s="14"/>
      <c r="M112" s="10" t="str">
        <f t="shared" si="2"/>
        <v/>
      </c>
    </row>
    <row r="113" spans="1:11" ht="20.149999999999999" customHeight="1" thickTop="1" x14ac:dyDescent="0.25">
      <c r="A113" s="249"/>
      <c r="B113" s="31" t="s">
        <v>63</v>
      </c>
      <c r="C113" s="32"/>
      <c r="D113" s="33"/>
      <c r="E113" s="33"/>
      <c r="F113" s="34"/>
      <c r="G113" s="35">
        <v>2.5</v>
      </c>
      <c r="H113" s="39"/>
      <c r="I113" s="35">
        <f>SUM(I97:I112)</f>
        <v>0</v>
      </c>
      <c r="J113" s="37"/>
      <c r="K113" s="14"/>
    </row>
    <row r="114" spans="1:11" ht="24" customHeight="1" x14ac:dyDescent="0.25">
      <c r="A114" s="40"/>
      <c r="B114" s="255" t="s">
        <v>102</v>
      </c>
      <c r="C114" s="255"/>
      <c r="D114" s="255"/>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insertRows="0" selectLockedCells="1"/>
  <mergeCells count="222">
    <mergeCell ref="F1:J1"/>
    <mergeCell ref="A53:B53"/>
    <mergeCell ref="C53:F53"/>
    <mergeCell ref="H53:I53"/>
    <mergeCell ref="I57:I62"/>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B63:B64"/>
    <mergeCell ref="C63:F63"/>
    <mergeCell ref="I63:I64"/>
    <mergeCell ref="J63:J64"/>
    <mergeCell ref="C64:F64"/>
    <mergeCell ref="B65:B67"/>
    <mergeCell ref="C65:F65"/>
    <mergeCell ref="I65:I67"/>
    <mergeCell ref="J65:J67"/>
    <mergeCell ref="C66:F66"/>
    <mergeCell ref="C67:F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B114:D114"/>
    <mergeCell ref="B109:B110"/>
    <mergeCell ref="C109:F109"/>
    <mergeCell ref="I109:I110"/>
    <mergeCell ref="J109:J110"/>
    <mergeCell ref="C110:F110"/>
    <mergeCell ref="B111:B112"/>
    <mergeCell ref="C111:F111"/>
    <mergeCell ref="I111:I112"/>
    <mergeCell ref="J111:J112"/>
    <mergeCell ref="C112:F112"/>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B97:B99"/>
    <mergeCell ref="C97:F97"/>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27:H27"/>
    <mergeCell ref="E28:H28"/>
    <mergeCell ref="E17:H17"/>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A32:D32"/>
    <mergeCell ref="A33:D33"/>
    <mergeCell ref="E29:H29"/>
    <mergeCell ref="E30:H30"/>
    <mergeCell ref="E31:H31"/>
    <mergeCell ref="E32:H32"/>
    <mergeCell ref="E33:H33"/>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E72:F72"/>
    <mergeCell ref="E73:F73"/>
    <mergeCell ref="B90:B92"/>
    <mergeCell ref="C90:D92"/>
    <mergeCell ref="E90:F90"/>
    <mergeCell ref="I90:I92"/>
    <mergeCell ref="J90:J92"/>
    <mergeCell ref="E91:F91"/>
    <mergeCell ref="E92:F92"/>
    <mergeCell ref="J74:J75"/>
    <mergeCell ref="C75:F75"/>
    <mergeCell ref="B68:B73"/>
    <mergeCell ref="C68:F68"/>
    <mergeCell ref="I68:I73"/>
    <mergeCell ref="J68:J73"/>
    <mergeCell ref="C69:D73"/>
    <mergeCell ref="C85:D89"/>
    <mergeCell ref="E85:F85"/>
    <mergeCell ref="E86:F86"/>
    <mergeCell ref="E87:F87"/>
    <mergeCell ref="E88:F88"/>
    <mergeCell ref="E89:F89"/>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ageMargins left="0.62992125984251968" right="0.43307086614173229" top="0.51181102362204722" bottom="0.55118110236220474" header="0.19685039370078741" footer="0.19685039370078741"/>
  <pageSetup paperSize="9" scale="63" fitToHeight="2" orientation="portrait" errors="dash" r:id="rId1"/>
  <headerFooter alignWithMargins="0"/>
  <rowBreaks count="1" manualBreakCount="1">
    <brk id="47"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topLeftCell="A15" zoomScaleNormal="100" zoomScaleSheetLayoutView="100" workbookViewId="0">
      <selection activeCell="E1" sqref="E1:J1"/>
    </sheetView>
  </sheetViews>
  <sheetFormatPr defaultRowHeight="13.3" x14ac:dyDescent="0.25"/>
  <cols>
    <col min="1" max="1" width="16.15234375" style="1" customWidth="1"/>
    <col min="2" max="2" width="18.23046875" bestFit="1" customWidth="1"/>
    <col min="4" max="4" width="13.765625" customWidth="1"/>
    <col min="5" max="5" width="24.84375" customWidth="1"/>
    <col min="6" max="6" width="10.84375" customWidth="1"/>
    <col min="7" max="7" width="3.765625" customWidth="1"/>
  </cols>
  <sheetData>
    <row r="1" spans="1:6" ht="18.75" customHeight="1" x14ac:dyDescent="0.25">
      <c r="E1" s="333" t="s">
        <v>31</v>
      </c>
      <c r="F1" s="333"/>
    </row>
    <row r="2" spans="1:6" x14ac:dyDescent="0.25">
      <c r="A2" s="5" t="s">
        <v>168</v>
      </c>
    </row>
    <row r="3" spans="1:6" ht="20.149999999999999" customHeight="1" x14ac:dyDescent="0.25">
      <c r="C3" s="5"/>
      <c r="D3" s="5" t="s">
        <v>12</v>
      </c>
      <c r="E3" s="334" t="s">
        <v>18</v>
      </c>
      <c r="F3" s="334"/>
    </row>
    <row r="4" spans="1:6" ht="20.149999999999999" customHeight="1" x14ac:dyDescent="0.25">
      <c r="C4" s="5"/>
      <c r="D4" s="5" t="s">
        <v>6</v>
      </c>
      <c r="E4" s="334" t="s">
        <v>19</v>
      </c>
      <c r="F4" s="334"/>
    </row>
    <row r="5" spans="1:6" ht="20.149999999999999" customHeight="1" x14ac:dyDescent="0.25">
      <c r="C5" s="1"/>
      <c r="D5" s="5" t="s">
        <v>14</v>
      </c>
      <c r="E5" t="s">
        <v>20</v>
      </c>
      <c r="F5" s="1"/>
    </row>
    <row r="6" spans="1:6" ht="20.149999999999999" customHeight="1" x14ac:dyDescent="0.25">
      <c r="C6" s="1"/>
      <c r="D6" s="5" t="s">
        <v>15</v>
      </c>
      <c r="E6" s="5" t="s">
        <v>21</v>
      </c>
      <c r="F6" s="1"/>
    </row>
    <row r="7" spans="1:6" ht="23.25" customHeight="1" x14ac:dyDescent="0.25">
      <c r="A7" s="335" t="s">
        <v>23</v>
      </c>
      <c r="B7" s="335"/>
      <c r="C7" s="335"/>
      <c r="D7" t="s">
        <v>22</v>
      </c>
      <c r="E7" t="s">
        <v>21</v>
      </c>
      <c r="F7" s="1"/>
    </row>
    <row r="11" spans="1:6" ht="13.75" thickBot="1" x14ac:dyDescent="0.3"/>
    <row r="12" spans="1:6" ht="20.149999999999999" customHeight="1" thickBot="1" x14ac:dyDescent="0.3">
      <c r="A12" s="6" t="s">
        <v>5</v>
      </c>
      <c r="B12" s="336" t="s">
        <v>29</v>
      </c>
      <c r="C12" s="337"/>
      <c r="D12" s="337"/>
      <c r="E12" s="337"/>
      <c r="F12" s="337"/>
    </row>
    <row r="13" spans="1:6" ht="20.149999999999999" customHeight="1" thickBot="1" x14ac:dyDescent="0.3">
      <c r="A13" s="6" t="s">
        <v>0</v>
      </c>
      <c r="B13" s="331" t="s">
        <v>30</v>
      </c>
      <c r="C13" s="332"/>
      <c r="D13" s="332"/>
      <c r="E13" s="332"/>
      <c r="F13" s="332"/>
    </row>
    <row r="14" spans="1:6" ht="14.6" thickBot="1" x14ac:dyDescent="0.3">
      <c r="A14" s="3"/>
      <c r="B14" s="7"/>
      <c r="C14" s="7"/>
      <c r="D14" s="7"/>
      <c r="E14" s="7"/>
      <c r="F14" s="7"/>
    </row>
    <row r="15" spans="1:6" s="3" customFormat="1" ht="20.149999999999999" customHeight="1" thickBot="1" x14ac:dyDescent="0.3">
      <c r="A15" s="324" t="s">
        <v>7</v>
      </c>
      <c r="B15" s="325"/>
      <c r="C15" s="326" t="s">
        <v>4</v>
      </c>
      <c r="D15" s="327"/>
      <c r="E15" s="325"/>
      <c r="F15" s="4" t="s">
        <v>17</v>
      </c>
    </row>
    <row r="16" spans="1:6" ht="20.149999999999999" customHeight="1" x14ac:dyDescent="0.25">
      <c r="A16" s="322" t="s">
        <v>28</v>
      </c>
      <c r="B16" s="323"/>
      <c r="C16" s="328">
        <v>2400000</v>
      </c>
      <c r="D16" s="329"/>
      <c r="E16" s="330"/>
      <c r="F16" s="8">
        <v>0.24</v>
      </c>
    </row>
    <row r="17" spans="1:6" ht="20.149999999999999" customHeight="1" x14ac:dyDescent="0.25">
      <c r="A17" s="322" t="s">
        <v>24</v>
      </c>
      <c r="B17" s="323"/>
      <c r="C17" s="312">
        <v>2000000</v>
      </c>
      <c r="D17" s="313"/>
      <c r="E17" s="314"/>
      <c r="F17" s="9">
        <v>0.2</v>
      </c>
    </row>
    <row r="18" spans="1:6" ht="20.149999999999999" customHeight="1" x14ac:dyDescent="0.25">
      <c r="A18" s="322" t="s">
        <v>25</v>
      </c>
      <c r="B18" s="323"/>
      <c r="C18" s="312">
        <v>3200000</v>
      </c>
      <c r="D18" s="313"/>
      <c r="E18" s="314"/>
      <c r="F18" s="9">
        <v>0.33</v>
      </c>
    </row>
    <row r="19" spans="1:6" ht="20.149999999999999" customHeight="1" x14ac:dyDescent="0.25">
      <c r="A19" s="322" t="s">
        <v>26</v>
      </c>
      <c r="B19" s="323"/>
      <c r="C19" s="312">
        <v>2000000</v>
      </c>
      <c r="D19" s="313"/>
      <c r="E19" s="314"/>
      <c r="F19" s="9">
        <v>0.2</v>
      </c>
    </row>
    <row r="20" spans="1:6" ht="20.149999999999999" customHeight="1" x14ac:dyDescent="0.25">
      <c r="A20" s="315" t="s">
        <v>27</v>
      </c>
      <c r="B20" s="316"/>
      <c r="C20" s="312">
        <v>300000</v>
      </c>
      <c r="D20" s="313"/>
      <c r="E20" s="314"/>
      <c r="F20" s="9">
        <v>0.03</v>
      </c>
    </row>
    <row r="21" spans="1:6" ht="20.149999999999999" customHeight="1" x14ac:dyDescent="0.25">
      <c r="A21" s="315"/>
      <c r="B21" s="316"/>
      <c r="C21" s="312"/>
      <c r="D21" s="313"/>
      <c r="E21" s="314"/>
      <c r="F21" s="9"/>
    </row>
    <row r="22" spans="1:6" ht="20.149999999999999" customHeight="1" x14ac:dyDescent="0.25">
      <c r="A22" s="315"/>
      <c r="B22" s="316"/>
      <c r="C22" s="312"/>
      <c r="D22" s="313"/>
      <c r="E22" s="314"/>
      <c r="F22" s="9"/>
    </row>
    <row r="23" spans="1:6" ht="20.149999999999999" customHeight="1" x14ac:dyDescent="0.25">
      <c r="A23" s="315"/>
      <c r="B23" s="316"/>
      <c r="C23" s="312"/>
      <c r="D23" s="313"/>
      <c r="E23" s="314"/>
      <c r="F23" s="9"/>
    </row>
    <row r="24" spans="1:6" ht="20.149999999999999" customHeight="1" x14ac:dyDescent="0.25">
      <c r="A24" s="315"/>
      <c r="B24" s="316"/>
      <c r="C24" s="312"/>
      <c r="D24" s="313"/>
      <c r="E24" s="314"/>
      <c r="F24" s="9"/>
    </row>
    <row r="25" spans="1:6" ht="20.149999999999999" customHeight="1" x14ac:dyDescent="0.25">
      <c r="A25" s="315"/>
      <c r="B25" s="316"/>
      <c r="C25" s="312"/>
      <c r="D25" s="313"/>
      <c r="E25" s="314"/>
      <c r="F25" s="9"/>
    </row>
    <row r="26" spans="1:6" ht="20.149999999999999" customHeight="1" x14ac:dyDescent="0.25">
      <c r="A26" s="315"/>
      <c r="B26" s="316"/>
      <c r="C26" s="312"/>
      <c r="D26" s="313"/>
      <c r="E26" s="314"/>
      <c r="F26" s="9"/>
    </row>
    <row r="27" spans="1:6" ht="20.149999999999999" customHeight="1" x14ac:dyDescent="0.25">
      <c r="A27" s="315"/>
      <c r="B27" s="316"/>
      <c r="C27" s="312"/>
      <c r="D27" s="313"/>
      <c r="E27" s="314"/>
      <c r="F27" s="9"/>
    </row>
    <row r="28" spans="1:6" ht="20.149999999999999" customHeight="1" x14ac:dyDescent="0.25">
      <c r="A28" s="315"/>
      <c r="B28" s="316"/>
      <c r="C28" s="312"/>
      <c r="D28" s="313"/>
      <c r="E28" s="314"/>
      <c r="F28" s="9"/>
    </row>
    <row r="29" spans="1:6" ht="20.149999999999999" customHeight="1" x14ac:dyDescent="0.25">
      <c r="A29" s="315"/>
      <c r="B29" s="316"/>
      <c r="C29" s="312"/>
      <c r="D29" s="313"/>
      <c r="E29" s="314"/>
      <c r="F29" s="9"/>
    </row>
    <row r="30" spans="1:6" ht="20.149999999999999" customHeight="1" x14ac:dyDescent="0.25">
      <c r="A30" s="315"/>
      <c r="B30" s="316"/>
      <c r="C30" s="312"/>
      <c r="D30" s="313"/>
      <c r="E30" s="314"/>
      <c r="F30" s="9"/>
    </row>
    <row r="31" spans="1:6" ht="20.149999999999999" customHeight="1" x14ac:dyDescent="0.25">
      <c r="A31" s="315"/>
      <c r="B31" s="316"/>
      <c r="C31" s="312"/>
      <c r="D31" s="313"/>
      <c r="E31" s="314"/>
      <c r="F31" s="9"/>
    </row>
    <row r="32" spans="1:6" ht="20.149999999999999" customHeight="1" x14ac:dyDescent="0.25">
      <c r="A32" s="315"/>
      <c r="B32" s="316"/>
      <c r="C32" s="312"/>
      <c r="D32" s="313"/>
      <c r="E32" s="314"/>
      <c r="F32" s="9"/>
    </row>
    <row r="33" spans="1:6" ht="20.149999999999999" customHeight="1" x14ac:dyDescent="0.25">
      <c r="A33" s="315"/>
      <c r="B33" s="316"/>
      <c r="C33" s="312"/>
      <c r="D33" s="313"/>
      <c r="E33" s="314"/>
      <c r="F33" s="9"/>
    </row>
    <row r="34" spans="1:6" ht="20.149999999999999" customHeight="1" thickBot="1" x14ac:dyDescent="0.3">
      <c r="A34" s="315"/>
      <c r="B34" s="316"/>
      <c r="C34" s="312"/>
      <c r="D34" s="313"/>
      <c r="E34" s="314"/>
      <c r="F34" s="9"/>
    </row>
    <row r="35" spans="1:6" ht="20.149999999999999" customHeight="1" x14ac:dyDescent="0.25">
      <c r="A35" s="317" t="s">
        <v>1</v>
      </c>
      <c r="B35" s="318"/>
      <c r="C35" s="319">
        <v>9900000</v>
      </c>
      <c r="D35" s="320"/>
      <c r="E35" s="321"/>
      <c r="F35" s="111">
        <f>SUM(F16:F34)</f>
        <v>1</v>
      </c>
    </row>
    <row r="36" spans="1:6" ht="20.149999999999999" customHeight="1" x14ac:dyDescent="0.25">
      <c r="A36" s="310" t="s">
        <v>2</v>
      </c>
      <c r="B36" s="311"/>
      <c r="C36" s="312">
        <v>2000000</v>
      </c>
      <c r="D36" s="313"/>
      <c r="E36" s="314"/>
      <c r="F36" s="112"/>
    </row>
    <row r="37" spans="1:6" ht="20.149999999999999" customHeight="1" x14ac:dyDescent="0.25">
      <c r="A37" s="305" t="s">
        <v>8</v>
      </c>
      <c r="B37" s="306"/>
      <c r="C37" s="307">
        <f>C35+C36</f>
        <v>11900000</v>
      </c>
      <c r="D37" s="308"/>
      <c r="E37" s="309"/>
      <c r="F37" s="112"/>
    </row>
    <row r="38" spans="1:6" ht="20.149999999999999" customHeight="1" x14ac:dyDescent="0.25">
      <c r="A38" s="310" t="s">
        <v>9</v>
      </c>
      <c r="B38" s="311"/>
      <c r="C38" s="312">
        <v>1000000</v>
      </c>
      <c r="D38" s="313"/>
      <c r="E38" s="314"/>
      <c r="F38" s="112"/>
    </row>
    <row r="39" spans="1:6" ht="20.149999999999999" customHeight="1" x14ac:dyDescent="0.25">
      <c r="A39" s="305" t="s">
        <v>10</v>
      </c>
      <c r="B39" s="306"/>
      <c r="C39" s="307">
        <f>C37+C38</f>
        <v>12900000</v>
      </c>
      <c r="D39" s="308"/>
      <c r="E39" s="309"/>
      <c r="F39" s="112"/>
    </row>
    <row r="40" spans="1:6" ht="20.149999999999999" customHeight="1" x14ac:dyDescent="0.25">
      <c r="A40" s="310" t="s">
        <v>3</v>
      </c>
      <c r="B40" s="311"/>
      <c r="C40" s="312">
        <v>800000</v>
      </c>
      <c r="D40" s="313"/>
      <c r="E40" s="314"/>
      <c r="F40" s="112"/>
    </row>
    <row r="41" spans="1:6" ht="20.149999999999999" customHeight="1" x14ac:dyDescent="0.25">
      <c r="A41" s="305" t="s">
        <v>11</v>
      </c>
      <c r="B41" s="306"/>
      <c r="C41" s="307">
        <f>C37+C38+C40</f>
        <v>13700000</v>
      </c>
      <c r="D41" s="308"/>
      <c r="E41" s="309"/>
      <c r="F41" s="112"/>
    </row>
    <row r="42" spans="1:6" ht="20.149999999999999" customHeight="1" thickBot="1" x14ac:dyDescent="0.3">
      <c r="A42" s="295" t="s">
        <v>13</v>
      </c>
      <c r="B42" s="296"/>
      <c r="C42" s="297"/>
      <c r="D42" s="298"/>
      <c r="E42" s="299"/>
      <c r="F42" s="113"/>
    </row>
    <row r="43" spans="1:6" ht="20.149999999999999" customHeight="1" thickBot="1" x14ac:dyDescent="0.3">
      <c r="A43" s="300" t="s">
        <v>16</v>
      </c>
      <c r="B43" s="301"/>
      <c r="C43" s="302">
        <f>C39+C40+C42</f>
        <v>13700000</v>
      </c>
      <c r="D43" s="303"/>
      <c r="E43" s="304"/>
      <c r="F43" s="114"/>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F1" sqref="F1:J1"/>
    </sheetView>
  </sheetViews>
  <sheetFormatPr defaultColWidth="9" defaultRowHeight="16.5" customHeight="1" x14ac:dyDescent="0.25"/>
  <cols>
    <col min="1" max="1" width="3.23046875" style="10" customWidth="1"/>
    <col min="2" max="2" width="22.4609375" style="10" customWidth="1"/>
    <col min="3" max="3" width="2.23046875" style="10" customWidth="1"/>
    <col min="4" max="4" width="23.765625" style="10" customWidth="1"/>
    <col min="5" max="5" width="25.61328125" style="10" customWidth="1"/>
    <col min="6" max="6" width="18.61328125" style="10" customWidth="1"/>
    <col min="7" max="7" width="6.61328125" style="14" customWidth="1"/>
    <col min="8" max="8" width="4.61328125" style="14" customWidth="1"/>
    <col min="9" max="9" width="5.61328125" style="10" customWidth="1"/>
    <col min="10" max="10" width="9" style="10"/>
    <col min="11" max="11" width="0.765625" style="10" customWidth="1"/>
    <col min="12" max="12" width="11.3828125" style="10" customWidth="1"/>
    <col min="13" max="14" width="9" style="10" hidden="1" customWidth="1"/>
    <col min="15" max="15" width="9" style="10" customWidth="1"/>
    <col min="16" max="16384" width="9" style="10"/>
  </cols>
  <sheetData>
    <row r="2" spans="1:14" ht="25" customHeight="1" x14ac:dyDescent="0.25">
      <c r="B2" s="224" t="s">
        <v>32</v>
      </c>
      <c r="C2" s="224"/>
      <c r="D2" s="224"/>
      <c r="E2" s="224"/>
      <c r="F2" s="224"/>
      <c r="G2" s="224"/>
      <c r="H2" s="11"/>
    </row>
    <row r="3" spans="1:14" ht="20.149999999999999" customHeight="1" x14ac:dyDescent="0.25">
      <c r="C3" s="11"/>
      <c r="D3" s="11"/>
      <c r="E3" s="63" t="s">
        <v>33</v>
      </c>
      <c r="F3" s="243" t="s">
        <v>106</v>
      </c>
      <c r="G3" s="243"/>
      <c r="H3" s="243"/>
      <c r="I3" s="243"/>
      <c r="J3" s="243"/>
      <c r="K3" s="64"/>
    </row>
    <row r="4" spans="1:14" ht="20.149999999999999" customHeight="1" x14ac:dyDescent="0.25">
      <c r="E4" s="63" t="s">
        <v>105</v>
      </c>
      <c r="F4" s="244" t="s">
        <v>107</v>
      </c>
      <c r="G4" s="244"/>
      <c r="H4" s="244"/>
      <c r="I4" s="244"/>
      <c r="J4" s="244"/>
      <c r="K4" s="64"/>
    </row>
    <row r="5" spans="1:14" ht="15" customHeight="1" x14ac:dyDescent="0.25">
      <c r="B5" s="10" t="s">
        <v>103</v>
      </c>
      <c r="G5" s="12"/>
      <c r="H5" s="12"/>
    </row>
    <row r="6" spans="1:14" ht="4.5" customHeight="1" thickBot="1" x14ac:dyDescent="0.3">
      <c r="A6" s="13"/>
      <c r="B6" s="13"/>
      <c r="C6" s="13"/>
      <c r="D6" s="13"/>
      <c r="E6" s="13"/>
      <c r="F6" s="13"/>
      <c r="G6" s="13"/>
      <c r="H6" s="13"/>
      <c r="I6" s="14"/>
    </row>
    <row r="7" spans="1:14" ht="30" customHeight="1" thickTop="1" x14ac:dyDescent="0.25">
      <c r="A7" s="279" t="s">
        <v>34</v>
      </c>
      <c r="B7" s="280"/>
      <c r="C7" s="281" t="s">
        <v>35</v>
      </c>
      <c r="D7" s="282"/>
      <c r="E7" s="282"/>
      <c r="F7" s="282"/>
      <c r="G7" s="67" t="s">
        <v>36</v>
      </c>
      <c r="H7" s="338" t="s">
        <v>37</v>
      </c>
      <c r="I7" s="339"/>
      <c r="J7" s="102" t="s">
        <v>38</v>
      </c>
      <c r="K7" s="66"/>
      <c r="M7" s="17" t="s">
        <v>39</v>
      </c>
      <c r="N7" s="17" t="s">
        <v>40</v>
      </c>
    </row>
    <row r="8" spans="1:14" ht="20.149999999999999" customHeight="1" x14ac:dyDescent="0.25">
      <c r="A8" s="285" t="s">
        <v>41</v>
      </c>
      <c r="B8" s="146" t="s">
        <v>42</v>
      </c>
      <c r="C8" s="253" t="s">
        <v>43</v>
      </c>
      <c r="D8" s="269"/>
      <c r="E8" s="288" t="s">
        <v>44</v>
      </c>
      <c r="F8" s="289"/>
      <c r="G8" s="68">
        <v>1.2</v>
      </c>
      <c r="H8" s="78"/>
      <c r="I8" s="346">
        <f>IF(AND(M8="",M9="",M10=""),"",MAX(M8:M10))</f>
        <v>0.6</v>
      </c>
      <c r="J8" s="343">
        <v>0.6</v>
      </c>
      <c r="K8" s="14"/>
      <c r="M8" s="10" t="str">
        <f>IF(H8="","",G8)</f>
        <v/>
      </c>
    </row>
    <row r="9" spans="1:14" ht="20.149999999999999" customHeight="1" x14ac:dyDescent="0.25">
      <c r="A9" s="286"/>
      <c r="B9" s="274"/>
      <c r="C9" s="144"/>
      <c r="D9" s="151"/>
      <c r="E9" s="272" t="s">
        <v>45</v>
      </c>
      <c r="F9" s="273"/>
      <c r="G9" s="69">
        <v>0.6</v>
      </c>
      <c r="H9" s="79" t="s">
        <v>104</v>
      </c>
      <c r="I9" s="347"/>
      <c r="J9" s="344"/>
      <c r="K9" s="14"/>
      <c r="M9" s="10">
        <f>IF(H9="","",G9)</f>
        <v>0.6</v>
      </c>
      <c r="N9" s="17" t="s">
        <v>121</v>
      </c>
    </row>
    <row r="10" spans="1:14" ht="20.149999999999999" customHeight="1" x14ac:dyDescent="0.25">
      <c r="A10" s="286"/>
      <c r="B10" s="147"/>
      <c r="C10" s="152"/>
      <c r="D10" s="153"/>
      <c r="E10" s="261" t="s">
        <v>47</v>
      </c>
      <c r="F10" s="262"/>
      <c r="G10" s="70">
        <v>0</v>
      </c>
      <c r="H10" s="80"/>
      <c r="I10" s="348"/>
      <c r="J10" s="345"/>
      <c r="K10" s="14"/>
      <c r="M10" s="10" t="str">
        <f>IF(H10="","",G10)</f>
        <v/>
      </c>
    </row>
    <row r="11" spans="1:14" ht="17.25" customHeight="1" x14ac:dyDescent="0.25">
      <c r="A11" s="286"/>
      <c r="B11" s="256" t="s">
        <v>48</v>
      </c>
      <c r="C11" s="133" t="s">
        <v>122</v>
      </c>
      <c r="D11" s="148"/>
      <c r="E11" s="148"/>
      <c r="F11" s="148"/>
      <c r="G11" s="68">
        <v>1.2</v>
      </c>
      <c r="H11" s="81"/>
      <c r="I11" s="340">
        <f>IF(AND(M11="",M12="",M13="",M14="",M15="",M16=""),"",MAX(M11:M16))</f>
        <v>1</v>
      </c>
      <c r="J11" s="343">
        <v>0.8</v>
      </c>
      <c r="K11" s="14"/>
      <c r="M11" s="10" t="str">
        <f t="shared" ref="M11:M21" si="0">IF(H11="","",G11)</f>
        <v/>
      </c>
      <c r="N11" s="46">
        <v>1</v>
      </c>
    </row>
    <row r="12" spans="1:14" ht="17.25" customHeight="1" x14ac:dyDescent="0.25">
      <c r="A12" s="286"/>
      <c r="B12" s="259"/>
      <c r="C12" s="141" t="s">
        <v>123</v>
      </c>
      <c r="D12" s="120"/>
      <c r="E12" s="120"/>
      <c r="F12" s="120"/>
      <c r="G12" s="69">
        <v>1</v>
      </c>
      <c r="H12" s="82" t="s">
        <v>104</v>
      </c>
      <c r="I12" s="341"/>
      <c r="J12" s="344"/>
      <c r="K12" s="14"/>
      <c r="M12" s="10">
        <f t="shared" si="0"/>
        <v>1</v>
      </c>
      <c r="N12" s="46">
        <v>2</v>
      </c>
    </row>
    <row r="13" spans="1:14" ht="17.25" customHeight="1" x14ac:dyDescent="0.25">
      <c r="A13" s="286"/>
      <c r="B13" s="290"/>
      <c r="C13" s="141" t="s">
        <v>124</v>
      </c>
      <c r="D13" s="120"/>
      <c r="E13" s="120"/>
      <c r="F13" s="120"/>
      <c r="G13" s="70">
        <v>0.8</v>
      </c>
      <c r="H13" s="82"/>
      <c r="I13" s="341"/>
      <c r="J13" s="344"/>
      <c r="K13" s="14"/>
      <c r="M13" s="10" t="str">
        <f t="shared" si="0"/>
        <v/>
      </c>
      <c r="N13" s="46">
        <v>3</v>
      </c>
    </row>
    <row r="14" spans="1:14" ht="17.25" customHeight="1" x14ac:dyDescent="0.25">
      <c r="A14" s="286"/>
      <c r="B14" s="290"/>
      <c r="C14" s="141" t="s">
        <v>125</v>
      </c>
      <c r="D14" s="120"/>
      <c r="E14" s="120"/>
      <c r="F14" s="120"/>
      <c r="G14" s="70">
        <v>0.6</v>
      </c>
      <c r="H14" s="82"/>
      <c r="I14" s="341" t="str">
        <f>IF(AND(M14="",M15="",M16=""),"",MAX(M14:M16))</f>
        <v/>
      </c>
      <c r="J14" s="344"/>
      <c r="K14" s="14"/>
      <c r="M14" s="10" t="str">
        <f t="shared" si="0"/>
        <v/>
      </c>
      <c r="N14" s="46">
        <v>4</v>
      </c>
    </row>
    <row r="15" spans="1:14" ht="17.25" customHeight="1" x14ac:dyDescent="0.25">
      <c r="A15" s="286"/>
      <c r="B15" s="290"/>
      <c r="C15" s="141" t="s">
        <v>126</v>
      </c>
      <c r="D15" s="120"/>
      <c r="E15" s="120"/>
      <c r="F15" s="120"/>
      <c r="G15" s="70">
        <v>0.3</v>
      </c>
      <c r="H15" s="82"/>
      <c r="I15" s="341"/>
      <c r="J15" s="344"/>
      <c r="K15" s="14"/>
      <c r="M15" s="10" t="str">
        <f t="shared" si="0"/>
        <v/>
      </c>
      <c r="N15" s="46">
        <v>5</v>
      </c>
    </row>
    <row r="16" spans="1:14" ht="17.25" customHeight="1" x14ac:dyDescent="0.25">
      <c r="A16" s="286"/>
      <c r="B16" s="260"/>
      <c r="C16" s="122" t="s">
        <v>127</v>
      </c>
      <c r="D16" s="242"/>
      <c r="E16" s="242"/>
      <c r="F16" s="242"/>
      <c r="G16" s="71">
        <v>0</v>
      </c>
      <c r="H16" s="83"/>
      <c r="I16" s="342"/>
      <c r="J16" s="345"/>
      <c r="K16" s="14"/>
      <c r="M16" s="10" t="str">
        <f t="shared" si="0"/>
        <v/>
      </c>
      <c r="N16" s="46">
        <v>6</v>
      </c>
    </row>
    <row r="17" spans="1:14" ht="19" customHeight="1" x14ac:dyDescent="0.25">
      <c r="A17" s="286"/>
      <c r="B17" s="146" t="s">
        <v>128</v>
      </c>
      <c r="C17" s="133" t="s">
        <v>129</v>
      </c>
      <c r="D17" s="148"/>
      <c r="E17" s="148"/>
      <c r="F17" s="148"/>
      <c r="G17" s="72">
        <v>0.6</v>
      </c>
      <c r="H17" s="84" t="s">
        <v>104</v>
      </c>
      <c r="I17" s="346">
        <f>IF(AND(M17="",M18=""),"",MAX(M17:M18))</f>
        <v>0.6</v>
      </c>
      <c r="J17" s="343">
        <v>0.6</v>
      </c>
      <c r="K17" s="14"/>
      <c r="M17" s="10">
        <f t="shared" si="0"/>
        <v>0.6</v>
      </c>
      <c r="N17" s="46">
        <v>7</v>
      </c>
    </row>
    <row r="18" spans="1:14" ht="19" customHeight="1" x14ac:dyDescent="0.25">
      <c r="A18" s="286"/>
      <c r="B18" s="147"/>
      <c r="C18" s="122" t="s">
        <v>130</v>
      </c>
      <c r="D18" s="242"/>
      <c r="E18" s="242"/>
      <c r="F18" s="242"/>
      <c r="G18" s="71">
        <v>0</v>
      </c>
      <c r="H18" s="85"/>
      <c r="I18" s="348"/>
      <c r="J18" s="345"/>
      <c r="K18" s="14"/>
      <c r="M18" s="10" t="str">
        <f t="shared" si="0"/>
        <v/>
      </c>
      <c r="N18" s="46">
        <v>8</v>
      </c>
    </row>
    <row r="19" spans="1:14" ht="30" customHeight="1" x14ac:dyDescent="0.25">
      <c r="A19" s="286"/>
      <c r="B19" s="146" t="s">
        <v>131</v>
      </c>
      <c r="C19" s="133" t="s">
        <v>132</v>
      </c>
      <c r="D19" s="148"/>
      <c r="E19" s="148"/>
      <c r="F19" s="134"/>
      <c r="G19" s="72">
        <v>1</v>
      </c>
      <c r="H19" s="86"/>
      <c r="I19" s="346">
        <f>IF(AND(M19="",M20="",M21=""),"",MAX(M19:M21))</f>
        <v>0.5</v>
      </c>
      <c r="J19" s="343">
        <v>0.5</v>
      </c>
      <c r="K19" s="14"/>
      <c r="M19" s="10" t="str">
        <f t="shared" si="0"/>
        <v/>
      </c>
      <c r="N19" s="46">
        <v>9</v>
      </c>
    </row>
    <row r="20" spans="1:14" ht="30" customHeight="1" x14ac:dyDescent="0.25">
      <c r="A20" s="286"/>
      <c r="B20" s="125"/>
      <c r="C20" s="141" t="s">
        <v>133</v>
      </c>
      <c r="D20" s="120"/>
      <c r="E20" s="120"/>
      <c r="F20" s="121"/>
      <c r="G20" s="70">
        <v>0.5</v>
      </c>
      <c r="H20" s="86" t="s">
        <v>104</v>
      </c>
      <c r="I20" s="347"/>
      <c r="J20" s="344"/>
      <c r="K20" s="14"/>
      <c r="M20" s="10">
        <f t="shared" si="0"/>
        <v>0.5</v>
      </c>
      <c r="N20" s="46">
        <v>10</v>
      </c>
    </row>
    <row r="21" spans="1:14" ht="20.149999999999999" customHeight="1" x14ac:dyDescent="0.25">
      <c r="A21" s="286"/>
      <c r="B21" s="147"/>
      <c r="C21" s="122" t="s">
        <v>134</v>
      </c>
      <c r="D21" s="242"/>
      <c r="E21" s="242"/>
      <c r="F21" s="123"/>
      <c r="G21" s="70">
        <v>0</v>
      </c>
      <c r="H21" s="86"/>
      <c r="I21" s="348"/>
      <c r="J21" s="345"/>
      <c r="K21" s="14"/>
      <c r="M21" s="10" t="str">
        <f t="shared" si="0"/>
        <v/>
      </c>
      <c r="N21" s="46">
        <v>11</v>
      </c>
    </row>
    <row r="22" spans="1:14" ht="19.5" customHeight="1" x14ac:dyDescent="0.25">
      <c r="A22" s="286"/>
      <c r="B22" s="291" t="s">
        <v>58</v>
      </c>
      <c r="C22" s="133" t="s">
        <v>59</v>
      </c>
      <c r="D22" s="148"/>
      <c r="E22" s="148"/>
      <c r="F22" s="148"/>
      <c r="G22" s="73" t="s">
        <v>135</v>
      </c>
      <c r="H22" s="87">
        <v>2</v>
      </c>
      <c r="I22" s="349">
        <f>IF(AND(M22="",M23=""),"",IF(M22="",M23,M22))</f>
        <v>-0.2</v>
      </c>
      <c r="J22" s="343" t="s">
        <v>136</v>
      </c>
      <c r="K22" s="65"/>
      <c r="M22" s="10">
        <f>IF(H22="","",H22*-0.1)</f>
        <v>-0.2</v>
      </c>
      <c r="N22" s="46">
        <v>12</v>
      </c>
    </row>
    <row r="23" spans="1:14" ht="17.25" customHeight="1" thickBot="1" x14ac:dyDescent="0.3">
      <c r="A23" s="286"/>
      <c r="B23" s="292"/>
      <c r="C23" s="144" t="s">
        <v>61</v>
      </c>
      <c r="D23" s="145"/>
      <c r="E23" s="145"/>
      <c r="F23" s="145"/>
      <c r="G23" s="70" t="s">
        <v>137</v>
      </c>
      <c r="H23" s="88"/>
      <c r="I23" s="350"/>
      <c r="J23" s="344"/>
      <c r="K23" s="65"/>
      <c r="M23" s="10" t="str">
        <f t="shared" ref="M23" si="1">IF(H23="","",G23)</f>
        <v/>
      </c>
    </row>
    <row r="24" spans="1:14" ht="20.149999999999999" customHeight="1" thickTop="1" x14ac:dyDescent="0.25">
      <c r="A24" s="287"/>
      <c r="B24" s="24" t="s">
        <v>63</v>
      </c>
      <c r="C24" s="25"/>
      <c r="D24" s="26"/>
      <c r="E24" s="26"/>
      <c r="F24" s="27"/>
      <c r="G24" s="74">
        <v>4</v>
      </c>
      <c r="H24" s="89"/>
      <c r="I24" s="90">
        <f>SUM(I8:I23)</f>
        <v>2.5</v>
      </c>
      <c r="J24" s="100">
        <v>2.2999999999999998</v>
      </c>
      <c r="K24" s="14"/>
    </row>
    <row r="25" spans="1:14" ht="20.149999999999999" customHeight="1" x14ac:dyDescent="0.25">
      <c r="A25" s="249" t="s">
        <v>64</v>
      </c>
      <c r="B25" s="125" t="s">
        <v>65</v>
      </c>
      <c r="C25" s="144" t="s">
        <v>138</v>
      </c>
      <c r="D25" s="151"/>
      <c r="E25" s="270" t="s">
        <v>139</v>
      </c>
      <c r="F25" s="271"/>
      <c r="G25" s="72">
        <v>0.8</v>
      </c>
      <c r="H25" s="91"/>
      <c r="I25" s="347">
        <f>IF(AND(M25="",M26="",M27=""),"",MAX(M25:M27))</f>
        <v>0.4</v>
      </c>
      <c r="J25" s="344">
        <v>0.4</v>
      </c>
      <c r="K25" s="14"/>
      <c r="M25" s="10" t="str">
        <f t="shared" ref="M25:M55" si="2">IF(H25="","",G25)</f>
        <v/>
      </c>
    </row>
    <row r="26" spans="1:14" ht="20.149999999999999" customHeight="1" x14ac:dyDescent="0.25">
      <c r="A26" s="249"/>
      <c r="B26" s="125"/>
      <c r="C26" s="144"/>
      <c r="D26" s="151"/>
      <c r="E26" s="272" t="s">
        <v>66</v>
      </c>
      <c r="F26" s="273"/>
      <c r="G26" s="69">
        <v>0.4</v>
      </c>
      <c r="H26" s="79" t="s">
        <v>104</v>
      </c>
      <c r="I26" s="347"/>
      <c r="J26" s="344"/>
      <c r="K26" s="14"/>
      <c r="M26" s="10">
        <f t="shared" si="2"/>
        <v>0.4</v>
      </c>
    </row>
    <row r="27" spans="1:14" ht="20.149999999999999" customHeight="1" x14ac:dyDescent="0.25">
      <c r="A27" s="249"/>
      <c r="B27" s="125"/>
      <c r="C27" s="152"/>
      <c r="D27" s="153"/>
      <c r="E27" s="261" t="s">
        <v>140</v>
      </c>
      <c r="F27" s="262"/>
      <c r="G27" s="70">
        <v>0</v>
      </c>
      <c r="H27" s="92"/>
      <c r="I27" s="348"/>
      <c r="J27" s="345"/>
      <c r="K27" s="14"/>
      <c r="M27" s="10" t="str">
        <f t="shared" si="2"/>
        <v/>
      </c>
    </row>
    <row r="28" spans="1:14" ht="20.149999999999999" customHeight="1" x14ac:dyDescent="0.25">
      <c r="A28" s="249"/>
      <c r="B28" s="146" t="s">
        <v>141</v>
      </c>
      <c r="C28" s="133" t="s">
        <v>122</v>
      </c>
      <c r="D28" s="148"/>
      <c r="E28" s="148"/>
      <c r="F28" s="134"/>
      <c r="G28" s="68">
        <v>0.8</v>
      </c>
      <c r="H28" s="78"/>
      <c r="I28" s="346">
        <f>IF(AND(M28="",M29="",M30="",M31="",M32=""),"",MAX(M28:M32))</f>
        <v>0.4</v>
      </c>
      <c r="J28" s="351" t="s">
        <v>142</v>
      </c>
      <c r="K28" s="14"/>
      <c r="M28" s="10" t="str">
        <f t="shared" si="2"/>
        <v/>
      </c>
    </row>
    <row r="29" spans="1:14" ht="20.149999999999999" customHeight="1" x14ac:dyDescent="0.25">
      <c r="A29" s="249"/>
      <c r="B29" s="274"/>
      <c r="C29" s="141" t="s">
        <v>123</v>
      </c>
      <c r="D29" s="120"/>
      <c r="E29" s="120"/>
      <c r="F29" s="121"/>
      <c r="G29" s="69">
        <v>0.6</v>
      </c>
      <c r="H29" s="79"/>
      <c r="I29" s="347"/>
      <c r="J29" s="344"/>
      <c r="K29" s="14"/>
      <c r="M29" s="10" t="str">
        <f t="shared" si="2"/>
        <v/>
      </c>
    </row>
    <row r="30" spans="1:14" ht="20.149999999999999" customHeight="1" x14ac:dyDescent="0.25">
      <c r="A30" s="249"/>
      <c r="B30" s="275"/>
      <c r="C30" s="141" t="s">
        <v>143</v>
      </c>
      <c r="D30" s="120"/>
      <c r="E30" s="120"/>
      <c r="F30" s="121"/>
      <c r="G30" s="70">
        <v>0.4</v>
      </c>
      <c r="H30" s="79" t="s">
        <v>104</v>
      </c>
      <c r="I30" s="347"/>
      <c r="J30" s="344"/>
      <c r="K30" s="14"/>
      <c r="M30" s="10">
        <f t="shared" si="2"/>
        <v>0.4</v>
      </c>
    </row>
    <row r="31" spans="1:14" ht="20.149999999999999" customHeight="1" x14ac:dyDescent="0.25">
      <c r="A31" s="249"/>
      <c r="B31" s="275"/>
      <c r="C31" s="141" t="s">
        <v>125</v>
      </c>
      <c r="D31" s="120"/>
      <c r="E31" s="120"/>
      <c r="F31" s="120"/>
      <c r="G31" s="70">
        <v>0.2</v>
      </c>
      <c r="H31" s="79"/>
      <c r="I31" s="347"/>
      <c r="J31" s="344"/>
      <c r="K31" s="14"/>
      <c r="M31" s="10" t="str">
        <f t="shared" si="2"/>
        <v/>
      </c>
    </row>
    <row r="32" spans="1:14" ht="20.149999999999999" customHeight="1" x14ac:dyDescent="0.25">
      <c r="A32" s="249"/>
      <c r="B32" s="275"/>
      <c r="C32" s="122" t="s">
        <v>144</v>
      </c>
      <c r="D32" s="242"/>
      <c r="E32" s="242"/>
      <c r="F32" s="242"/>
      <c r="G32" s="70">
        <v>0</v>
      </c>
      <c r="H32" s="80"/>
      <c r="I32" s="348"/>
      <c r="J32" s="345"/>
      <c r="K32" s="14"/>
      <c r="M32" s="10" t="str">
        <f t="shared" si="2"/>
        <v/>
      </c>
    </row>
    <row r="33" spans="1:13" ht="20.149999999999999" customHeight="1" x14ac:dyDescent="0.25">
      <c r="A33" s="249"/>
      <c r="B33" s="124" t="s">
        <v>71</v>
      </c>
      <c r="C33" s="253" t="s">
        <v>72</v>
      </c>
      <c r="D33" s="254"/>
      <c r="E33" s="254"/>
      <c r="F33" s="254"/>
      <c r="G33" s="68">
        <v>0.8</v>
      </c>
      <c r="H33" s="81"/>
      <c r="I33" s="340">
        <f>IF(AND(M33="",M34="",M35=""),"",MAX(M33:M35))</f>
        <v>0.4</v>
      </c>
      <c r="J33" s="343">
        <v>0.4</v>
      </c>
      <c r="K33" s="14"/>
      <c r="M33" s="10" t="str">
        <f t="shared" si="2"/>
        <v/>
      </c>
    </row>
    <row r="34" spans="1:13" ht="20.149999999999999" customHeight="1" x14ac:dyDescent="0.25">
      <c r="A34" s="249"/>
      <c r="B34" s="125"/>
      <c r="C34" s="141" t="s">
        <v>73</v>
      </c>
      <c r="D34" s="120"/>
      <c r="E34" s="120"/>
      <c r="F34" s="120"/>
      <c r="G34" s="69">
        <v>0.4</v>
      </c>
      <c r="H34" s="82" t="s">
        <v>104</v>
      </c>
      <c r="I34" s="341"/>
      <c r="J34" s="344"/>
      <c r="K34" s="14"/>
      <c r="M34" s="10">
        <f t="shared" si="2"/>
        <v>0.4</v>
      </c>
    </row>
    <row r="35" spans="1:13" ht="20.149999999999999" customHeight="1" x14ac:dyDescent="0.25">
      <c r="A35" s="249"/>
      <c r="B35" s="126"/>
      <c r="C35" s="152" t="s">
        <v>74</v>
      </c>
      <c r="D35" s="277"/>
      <c r="E35" s="277"/>
      <c r="F35" s="277"/>
      <c r="G35" s="71">
        <v>0</v>
      </c>
      <c r="H35" s="83"/>
      <c r="I35" s="342"/>
      <c r="J35" s="345"/>
      <c r="K35" s="14"/>
      <c r="M35" s="10" t="str">
        <f t="shared" si="2"/>
        <v/>
      </c>
    </row>
    <row r="36" spans="1:13" ht="20.149999999999999" customHeight="1" x14ac:dyDescent="0.25">
      <c r="A36" s="249"/>
      <c r="B36" s="124" t="s">
        <v>145</v>
      </c>
      <c r="C36" s="253" t="s">
        <v>75</v>
      </c>
      <c r="D36" s="254"/>
      <c r="E36" s="254"/>
      <c r="F36" s="254"/>
      <c r="G36" s="68">
        <v>0.6</v>
      </c>
      <c r="H36" s="81"/>
      <c r="I36" s="340">
        <f>IF(AND(M36="",M37="",M38=""),"",MAX(M36:M38))</f>
        <v>0.3</v>
      </c>
      <c r="J36" s="343">
        <v>0.3</v>
      </c>
      <c r="K36" s="14"/>
      <c r="M36" s="10" t="str">
        <f t="shared" si="2"/>
        <v/>
      </c>
    </row>
    <row r="37" spans="1:13" ht="20.149999999999999" customHeight="1" x14ac:dyDescent="0.25">
      <c r="A37" s="249"/>
      <c r="B37" s="125"/>
      <c r="C37" s="141" t="s">
        <v>76</v>
      </c>
      <c r="D37" s="120"/>
      <c r="E37" s="120"/>
      <c r="F37" s="120"/>
      <c r="G37" s="69">
        <v>0.3</v>
      </c>
      <c r="H37" s="82" t="s">
        <v>104</v>
      </c>
      <c r="I37" s="341"/>
      <c r="J37" s="344"/>
      <c r="K37" s="14"/>
      <c r="M37" s="10">
        <f t="shared" si="2"/>
        <v>0.3</v>
      </c>
    </row>
    <row r="38" spans="1:13" ht="20.149999999999999" customHeight="1" thickBot="1" x14ac:dyDescent="0.3">
      <c r="A38" s="249"/>
      <c r="B38" s="126"/>
      <c r="C38" s="152" t="s">
        <v>146</v>
      </c>
      <c r="D38" s="277"/>
      <c r="E38" s="277"/>
      <c r="F38" s="277"/>
      <c r="G38" s="71">
        <v>0</v>
      </c>
      <c r="H38" s="83"/>
      <c r="I38" s="352"/>
      <c r="J38" s="353"/>
      <c r="K38" s="14"/>
      <c r="M38" s="10" t="str">
        <f t="shared" si="2"/>
        <v/>
      </c>
    </row>
    <row r="39" spans="1:13" ht="20.149999999999999" customHeight="1" thickTop="1" x14ac:dyDescent="0.25">
      <c r="A39" s="249"/>
      <c r="B39" s="31" t="s">
        <v>63</v>
      </c>
      <c r="C39" s="32"/>
      <c r="D39" s="33"/>
      <c r="E39" s="33"/>
      <c r="F39" s="34"/>
      <c r="G39" s="75">
        <v>3</v>
      </c>
      <c r="H39" s="93"/>
      <c r="I39" s="94">
        <f>SUM(I25:I38)</f>
        <v>1.5000000000000002</v>
      </c>
      <c r="J39" s="101">
        <v>1.5</v>
      </c>
      <c r="K39" s="14"/>
    </row>
    <row r="40" spans="1:13" ht="30" customHeight="1" x14ac:dyDescent="0.25">
      <c r="A40" s="248" t="s">
        <v>78</v>
      </c>
      <c r="B40" s="250" t="s">
        <v>79</v>
      </c>
      <c r="C40" s="253" t="s">
        <v>80</v>
      </c>
      <c r="D40" s="254"/>
      <c r="E40" s="254"/>
      <c r="F40" s="254"/>
      <c r="G40" s="68">
        <v>1</v>
      </c>
      <c r="H40" s="78" t="s">
        <v>104</v>
      </c>
      <c r="I40" s="340">
        <f>IF(AND(M40="",M41="",M42=""),"",MAX(M40:M42))</f>
        <v>1</v>
      </c>
      <c r="J40" s="343">
        <v>1</v>
      </c>
      <c r="K40" s="14"/>
      <c r="M40" s="10">
        <f t="shared" si="2"/>
        <v>1</v>
      </c>
    </row>
    <row r="41" spans="1:13" ht="20.149999999999999" customHeight="1" x14ac:dyDescent="0.25">
      <c r="A41" s="249"/>
      <c r="B41" s="251"/>
      <c r="C41" s="141" t="s">
        <v>147</v>
      </c>
      <c r="D41" s="120"/>
      <c r="E41" s="120"/>
      <c r="F41" s="120"/>
      <c r="G41" s="76">
        <v>0.8</v>
      </c>
      <c r="H41" s="79"/>
      <c r="I41" s="341"/>
      <c r="J41" s="344"/>
      <c r="K41" s="14"/>
      <c r="M41" s="10" t="str">
        <f t="shared" si="2"/>
        <v/>
      </c>
    </row>
    <row r="42" spans="1:13" ht="20.149999999999999" customHeight="1" x14ac:dyDescent="0.25">
      <c r="A42" s="249"/>
      <c r="B42" s="252"/>
      <c r="C42" s="122" t="s">
        <v>148</v>
      </c>
      <c r="D42" s="242"/>
      <c r="E42" s="242"/>
      <c r="F42" s="242"/>
      <c r="G42" s="70">
        <v>0</v>
      </c>
      <c r="H42" s="80"/>
      <c r="I42" s="342"/>
      <c r="J42" s="345"/>
      <c r="K42" s="14"/>
      <c r="M42" s="10" t="str">
        <f t="shared" si="2"/>
        <v/>
      </c>
    </row>
    <row r="43" spans="1:13" ht="17.25" customHeight="1" x14ac:dyDescent="0.25">
      <c r="A43" s="249"/>
      <c r="B43" s="256" t="s">
        <v>83</v>
      </c>
      <c r="C43" s="133" t="s">
        <v>149</v>
      </c>
      <c r="D43" s="148"/>
      <c r="E43" s="148"/>
      <c r="F43" s="148"/>
      <c r="G43" s="68">
        <v>0.5</v>
      </c>
      <c r="H43" s="78"/>
      <c r="I43" s="340">
        <f>IF(AND(M43="",M44="",M45=""),"",MAX(M43:M45))</f>
        <v>0.3</v>
      </c>
      <c r="J43" s="343">
        <v>0.3</v>
      </c>
      <c r="K43" s="14"/>
      <c r="M43" s="10" t="str">
        <f t="shared" si="2"/>
        <v/>
      </c>
    </row>
    <row r="44" spans="1:13" ht="32.25" customHeight="1" x14ac:dyDescent="0.25">
      <c r="A44" s="249"/>
      <c r="B44" s="259"/>
      <c r="C44" s="264" t="s">
        <v>85</v>
      </c>
      <c r="D44" s="265"/>
      <c r="E44" s="265"/>
      <c r="F44" s="265"/>
      <c r="G44" s="69">
        <v>0.3</v>
      </c>
      <c r="H44" s="79" t="s">
        <v>104</v>
      </c>
      <c r="I44" s="341"/>
      <c r="J44" s="344"/>
      <c r="K44" s="14"/>
      <c r="M44" s="10">
        <f t="shared" si="2"/>
        <v>0.3</v>
      </c>
    </row>
    <row r="45" spans="1:13" ht="17.25" customHeight="1" x14ac:dyDescent="0.25">
      <c r="A45" s="249"/>
      <c r="B45" s="260"/>
      <c r="C45" s="122" t="s">
        <v>150</v>
      </c>
      <c r="D45" s="242"/>
      <c r="E45" s="242"/>
      <c r="F45" s="242"/>
      <c r="G45" s="71">
        <v>0</v>
      </c>
      <c r="H45" s="80"/>
      <c r="I45" s="342"/>
      <c r="J45" s="345"/>
      <c r="K45" s="14"/>
      <c r="M45" s="10" t="str">
        <f t="shared" si="2"/>
        <v/>
      </c>
    </row>
    <row r="46" spans="1:13" ht="17.25" customHeight="1" x14ac:dyDescent="0.25">
      <c r="A46" s="249"/>
      <c r="B46" s="266" t="s">
        <v>87</v>
      </c>
      <c r="C46" s="233" t="s">
        <v>151</v>
      </c>
      <c r="D46" s="234"/>
      <c r="E46" s="133" t="s">
        <v>89</v>
      </c>
      <c r="F46" s="148"/>
      <c r="G46" s="68">
        <v>0.4</v>
      </c>
      <c r="H46" s="78"/>
      <c r="I46" s="340">
        <f>IF(AND(M46="",M47="",M48="",M49=""),"",MAX(M46:M49))</f>
        <v>0.3</v>
      </c>
      <c r="J46" s="343">
        <v>0.3</v>
      </c>
      <c r="K46" s="14"/>
      <c r="M46" s="10" t="str">
        <f t="shared" si="2"/>
        <v/>
      </c>
    </row>
    <row r="47" spans="1:13" ht="17.25" customHeight="1" x14ac:dyDescent="0.25">
      <c r="A47" s="249"/>
      <c r="B47" s="267"/>
      <c r="C47" s="235"/>
      <c r="D47" s="236"/>
      <c r="E47" s="141" t="s">
        <v>90</v>
      </c>
      <c r="F47" s="120"/>
      <c r="G47" s="69">
        <v>0.3</v>
      </c>
      <c r="H47" s="79" t="s">
        <v>104</v>
      </c>
      <c r="I47" s="341"/>
      <c r="J47" s="344"/>
      <c r="K47" s="14"/>
      <c r="M47" s="10">
        <f t="shared" si="2"/>
        <v>0.3</v>
      </c>
    </row>
    <row r="48" spans="1:13" ht="17.25" customHeight="1" x14ac:dyDescent="0.25">
      <c r="A48" s="249"/>
      <c r="B48" s="267"/>
      <c r="C48" s="235"/>
      <c r="D48" s="236"/>
      <c r="E48" s="141" t="s">
        <v>91</v>
      </c>
      <c r="F48" s="120"/>
      <c r="G48" s="76">
        <v>0.2</v>
      </c>
      <c r="H48" s="79"/>
      <c r="I48" s="341"/>
      <c r="J48" s="344"/>
      <c r="K48" s="14"/>
      <c r="M48" s="10" t="str">
        <f t="shared" si="2"/>
        <v/>
      </c>
    </row>
    <row r="49" spans="1:13" ht="17.25" customHeight="1" x14ac:dyDescent="0.25">
      <c r="A49" s="249"/>
      <c r="B49" s="268"/>
      <c r="C49" s="237"/>
      <c r="D49" s="238"/>
      <c r="E49" s="261" t="s">
        <v>152</v>
      </c>
      <c r="F49" s="262"/>
      <c r="G49" s="71">
        <v>0</v>
      </c>
      <c r="H49" s="80"/>
      <c r="I49" s="342"/>
      <c r="J49" s="345"/>
      <c r="K49" s="14"/>
      <c r="M49" s="10" t="str">
        <f t="shared" si="2"/>
        <v/>
      </c>
    </row>
    <row r="50" spans="1:13" ht="17.25" customHeight="1" x14ac:dyDescent="0.25">
      <c r="A50" s="249"/>
      <c r="B50" s="263" t="s">
        <v>93</v>
      </c>
      <c r="C50" s="133" t="s">
        <v>153</v>
      </c>
      <c r="D50" s="148"/>
      <c r="E50" s="148"/>
      <c r="F50" s="148"/>
      <c r="G50" s="68">
        <v>0.5</v>
      </c>
      <c r="H50" s="78"/>
      <c r="I50" s="340">
        <f>IF(AND(M50="",M51=""),"",MAX(M50:M51))</f>
        <v>0</v>
      </c>
      <c r="J50" s="343">
        <v>0</v>
      </c>
      <c r="K50" s="14"/>
      <c r="M50" s="10" t="str">
        <f t="shared" si="2"/>
        <v/>
      </c>
    </row>
    <row r="51" spans="1:13" ht="17.25" customHeight="1" x14ac:dyDescent="0.25">
      <c r="A51" s="249"/>
      <c r="B51" s="257"/>
      <c r="C51" s="122" t="s">
        <v>95</v>
      </c>
      <c r="D51" s="242"/>
      <c r="E51" s="242"/>
      <c r="F51" s="242"/>
      <c r="G51" s="71">
        <v>0</v>
      </c>
      <c r="H51" s="80" t="s">
        <v>104</v>
      </c>
      <c r="I51" s="342"/>
      <c r="J51" s="345"/>
      <c r="K51" s="14"/>
      <c r="M51" s="10">
        <f t="shared" si="2"/>
        <v>0</v>
      </c>
    </row>
    <row r="52" spans="1:13" ht="17.25" customHeight="1" x14ac:dyDescent="0.25">
      <c r="A52" s="249"/>
      <c r="B52" s="256" t="s">
        <v>96</v>
      </c>
      <c r="C52" s="133" t="s">
        <v>154</v>
      </c>
      <c r="D52" s="148"/>
      <c r="E52" s="148"/>
      <c r="F52" s="148"/>
      <c r="G52" s="68">
        <v>0.5</v>
      </c>
      <c r="H52" s="78" t="s">
        <v>104</v>
      </c>
      <c r="I52" s="340">
        <f>IF(AND(M52="",M53=""),"",MAX(M52:M53))</f>
        <v>0.5</v>
      </c>
      <c r="J52" s="343">
        <v>0.5</v>
      </c>
      <c r="K52" s="14"/>
      <c r="M52" s="10">
        <f t="shared" si="2"/>
        <v>0.5</v>
      </c>
    </row>
    <row r="53" spans="1:13" ht="17.25" customHeight="1" x14ac:dyDescent="0.25">
      <c r="A53" s="249"/>
      <c r="B53" s="257"/>
      <c r="C53" s="122" t="s">
        <v>98</v>
      </c>
      <c r="D53" s="242"/>
      <c r="E53" s="242"/>
      <c r="F53" s="242"/>
      <c r="G53" s="71">
        <v>0</v>
      </c>
      <c r="H53" s="80"/>
      <c r="I53" s="342"/>
      <c r="J53" s="345"/>
      <c r="K53" s="14"/>
      <c r="M53" s="10" t="str">
        <f t="shared" si="2"/>
        <v/>
      </c>
    </row>
    <row r="54" spans="1:13" ht="17.25" customHeight="1" x14ac:dyDescent="0.25">
      <c r="A54" s="249"/>
      <c r="B54" s="256" t="s">
        <v>99</v>
      </c>
      <c r="C54" s="133" t="s">
        <v>155</v>
      </c>
      <c r="D54" s="148"/>
      <c r="E54" s="148"/>
      <c r="F54" s="148"/>
      <c r="G54" s="68">
        <v>0.1</v>
      </c>
      <c r="H54" s="78" t="s">
        <v>104</v>
      </c>
      <c r="I54" s="340">
        <f>IF(AND(M54="",M55=""),"",MAX(M54:M55))</f>
        <v>0.1</v>
      </c>
      <c r="J54" s="343">
        <v>0.1</v>
      </c>
      <c r="K54" s="14"/>
      <c r="M54" s="10">
        <f t="shared" si="2"/>
        <v>0.1</v>
      </c>
    </row>
    <row r="55" spans="1:13" ht="17.25" customHeight="1" thickBot="1" x14ac:dyDescent="0.3">
      <c r="A55" s="249"/>
      <c r="B55" s="257"/>
      <c r="C55" s="122" t="s">
        <v>101</v>
      </c>
      <c r="D55" s="242"/>
      <c r="E55" s="242"/>
      <c r="F55" s="242"/>
      <c r="G55" s="71">
        <v>0</v>
      </c>
      <c r="H55" s="88"/>
      <c r="I55" s="352"/>
      <c r="J55" s="345"/>
      <c r="K55" s="14"/>
      <c r="M55" s="10" t="str">
        <f t="shared" si="2"/>
        <v/>
      </c>
    </row>
    <row r="56" spans="1:13" ht="20.149999999999999" customHeight="1" thickTop="1" x14ac:dyDescent="0.25">
      <c r="A56" s="249"/>
      <c r="B56" s="31" t="s">
        <v>63</v>
      </c>
      <c r="C56" s="32"/>
      <c r="D56" s="33"/>
      <c r="E56" s="33"/>
      <c r="F56" s="34"/>
      <c r="G56" s="75">
        <v>3</v>
      </c>
      <c r="H56" s="95"/>
      <c r="I56" s="96">
        <f>SUM(I40:I55)</f>
        <v>2.2000000000000002</v>
      </c>
      <c r="J56" s="101">
        <v>2.2000000000000002</v>
      </c>
      <c r="K56" s="14"/>
    </row>
    <row r="57" spans="1:13" ht="30" customHeight="1" thickBot="1" x14ac:dyDescent="0.3">
      <c r="A57" s="40"/>
      <c r="B57" s="255" t="s">
        <v>102</v>
      </c>
      <c r="C57" s="255"/>
      <c r="D57" s="255"/>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71"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L41" sqref="L41"/>
    </sheetView>
  </sheetViews>
  <sheetFormatPr defaultColWidth="9" defaultRowHeight="13.3" x14ac:dyDescent="0.25"/>
  <cols>
    <col min="1" max="6" width="9" style="115"/>
    <col min="7" max="7" width="10.3828125" style="115" customWidth="1"/>
    <col min="8" max="8" width="11.23046875" style="115" customWidth="1"/>
    <col min="9" max="9" width="13.23046875" style="115" customWidth="1"/>
    <col min="10" max="16384" width="9" style="115"/>
  </cols>
  <sheetData>
    <row r="2" spans="1:9" ht="16.75" x14ac:dyDescent="0.25">
      <c r="A2" s="116" t="s">
        <v>158</v>
      </c>
    </row>
    <row r="4" spans="1:9" x14ac:dyDescent="0.25">
      <c r="A4" s="354" t="s">
        <v>157</v>
      </c>
      <c r="B4" s="354"/>
      <c r="C4" s="354"/>
      <c r="D4" s="354"/>
      <c r="E4" s="354"/>
      <c r="F4" s="354"/>
      <c r="G4" s="354"/>
      <c r="H4" s="354"/>
      <c r="I4" s="354"/>
    </row>
    <row r="5" spans="1:9" x14ac:dyDescent="0.25">
      <c r="A5" s="354"/>
      <c r="B5" s="354"/>
      <c r="C5" s="354"/>
      <c r="D5" s="354"/>
      <c r="E5" s="354"/>
      <c r="F5" s="354"/>
      <c r="G5" s="354"/>
      <c r="H5" s="354"/>
      <c r="I5" s="354"/>
    </row>
    <row r="6" spans="1:9" x14ac:dyDescent="0.25">
      <c r="A6" s="354"/>
      <c r="B6" s="354"/>
      <c r="C6" s="354"/>
      <c r="D6" s="354"/>
      <c r="E6" s="354"/>
      <c r="F6" s="354"/>
      <c r="G6" s="354"/>
      <c r="H6" s="354"/>
      <c r="I6" s="354"/>
    </row>
    <row r="29" spans="1:9" x14ac:dyDescent="0.25">
      <c r="A29" s="354" t="s">
        <v>156</v>
      </c>
      <c r="B29" s="354"/>
      <c r="C29" s="354"/>
      <c r="D29" s="354"/>
      <c r="E29" s="354"/>
      <c r="F29" s="354"/>
      <c r="G29" s="354"/>
      <c r="H29" s="354"/>
      <c r="I29" s="354"/>
    </row>
    <row r="30" spans="1:9" x14ac:dyDescent="0.25">
      <c r="A30" s="354"/>
      <c r="B30" s="354"/>
      <c r="C30" s="354"/>
      <c r="D30" s="354"/>
      <c r="E30" s="354"/>
      <c r="F30" s="354"/>
      <c r="G30" s="354"/>
      <c r="H30" s="354"/>
      <c r="I30" s="354"/>
    </row>
    <row r="31" spans="1:9" x14ac:dyDescent="0.25">
      <c r="A31" s="354"/>
      <c r="B31" s="354"/>
      <c r="C31" s="354"/>
      <c r="D31" s="354"/>
      <c r="E31" s="354"/>
      <c r="F31" s="354"/>
      <c r="G31" s="354"/>
      <c r="H31" s="354"/>
      <c r="I31" s="354"/>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若松　洋平</cp:lastModifiedBy>
  <cp:lastPrinted>2025-10-19T07:30:38Z</cp:lastPrinted>
  <dcterms:created xsi:type="dcterms:W3CDTF">2008-06-13T01:43:29Z</dcterms:created>
  <dcterms:modified xsi:type="dcterms:W3CDTF">2025-10-19T07:30:41Z</dcterms:modified>
</cp:coreProperties>
</file>